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Z:\depto\projetos\CEDAE\2 WPs\4 Modelo Financeiro\Modelo PPP &amp; Concessão\v28\Anexos Enviados\"/>
    </mc:Choice>
  </mc:AlternateContent>
  <xr:revisionPtr revIDLastSave="0" documentId="13_ncr:1_{0670E554-0525-44FC-A3F3-094232F48D1F}" xr6:coauthVersionLast="45" xr6:coauthVersionMax="45" xr10:uidLastSave="{00000000-0000-0000-0000-000000000000}"/>
  <bookViews>
    <workbookView xWindow="0" yWindow="0" windowWidth="19200" windowHeight="15600" activeTab="4" xr2:uid="{00000000-000D-0000-FFFF-FFFF00000000}"/>
  </bookViews>
  <sheets>
    <sheet name="CAPEX" sheetId="3" r:id="rId1"/>
    <sheet name="Premissas Operacionais" sheetId="1" r:id="rId2"/>
    <sheet name="Receita" sheetId="4" r:id="rId3"/>
    <sheet name="OPEX" sheetId="6" r:id="rId4"/>
    <sheet name="DFs" sheetId="10" r:id="rId5"/>
  </sheets>
  <externalReferences>
    <externalReference r:id="rId6"/>
  </externalReferences>
  <definedNames>
    <definedName name="Header1" localSheetId="1" hidden="1">IF(COUNTA('Premissas Operacionais'!$C$5:$C1048576)=0,0,INDEX('Premissas Operacionais'!$C$5:$C1048576,MATCH(ROW('Premissas Operacionais'!$C1048576),'Premissas Operacionais'!$C$5:$C1048576,TRUE)))+1</definedName>
    <definedName name="Header2" localSheetId="1" hidden="1">[1]!Header1-1 &amp; "." &amp; MAX(1,COUNTA(INDEX('Premissas Operacionais'!$D$5:$D1048576,MATCH([1]!Header1-1,'Premissas Operacionais'!$C$5:$C1048576,FALSE)):'Premissas Operacionais'!$D1048576)+1)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6" i="4" l="1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F29" i="1" l="1"/>
  <c r="F28" i="1"/>
  <c r="F27" i="1"/>
  <c r="E123" i="1" l="1"/>
  <c r="F116" i="1"/>
  <c r="E60" i="1"/>
  <c r="F53" i="1"/>
  <c r="E130" i="1" l="1"/>
  <c r="F123" i="1"/>
  <c r="E67" i="1"/>
  <c r="F60" i="1"/>
  <c r="F130" i="1" l="1"/>
  <c r="F67" i="1"/>
  <c r="F52" i="10" l="1"/>
  <c r="G42" i="10"/>
  <c r="F47" i="3"/>
  <c r="F88" i="3"/>
  <c r="F87" i="3"/>
  <c r="F86" i="3"/>
  <c r="F85" i="3"/>
  <c r="F84" i="3"/>
  <c r="B2" i="10"/>
  <c r="B2" i="6"/>
  <c r="B2" i="4"/>
  <c r="B2" i="1"/>
  <c r="E11" i="4" l="1"/>
  <c r="E12" i="4"/>
  <c r="E10" i="4"/>
  <c r="F11" i="4" l="1"/>
  <c r="F12" i="4"/>
  <c r="F35" i="1"/>
  <c r="F33" i="1"/>
  <c r="F42" i="1" l="1"/>
  <c r="F34" i="1"/>
  <c r="F17" i="3"/>
  <c r="F22" i="3" s="1"/>
  <c r="F27" i="3" s="1"/>
  <c r="F32" i="3" s="1"/>
  <c r="F37" i="3" s="1"/>
  <c r="F53" i="3" s="1"/>
  <c r="F63" i="3" s="1"/>
  <c r="F68" i="3" s="1"/>
  <c r="F73" i="3" s="1"/>
  <c r="F78" i="3" s="1"/>
  <c r="F18" i="3"/>
  <c r="F23" i="3" s="1"/>
  <c r="F28" i="3" s="1"/>
  <c r="F33" i="3" s="1"/>
  <c r="F38" i="3" s="1"/>
  <c r="F54" i="3" s="1"/>
  <c r="F64" i="3" s="1"/>
  <c r="F69" i="3" s="1"/>
  <c r="F74" i="3" s="1"/>
  <c r="F79" i="3" s="1"/>
  <c r="F16" i="3"/>
  <c r="F21" i="3" s="1"/>
  <c r="F26" i="3" s="1"/>
  <c r="F31" i="3" s="1"/>
  <c r="F36" i="3" s="1"/>
  <c r="F52" i="3" s="1"/>
  <c r="F62" i="3" s="1"/>
  <c r="F67" i="3" s="1"/>
  <c r="F72" i="3" s="1"/>
  <c r="F77" i="3" s="1"/>
  <c r="F57" i="3" l="1"/>
  <c r="F48" i="1"/>
  <c r="F41" i="1"/>
  <c r="P36" i="1"/>
  <c r="AB36" i="1"/>
  <c r="AN36" i="1"/>
  <c r="Q36" i="1"/>
  <c r="AC36" i="1"/>
  <c r="AO36" i="1"/>
  <c r="T36" i="1"/>
  <c r="AF36" i="1"/>
  <c r="L36" i="1"/>
  <c r="AA36" i="1"/>
  <c r="M36" i="1"/>
  <c r="AD36" i="1"/>
  <c r="N36" i="1"/>
  <c r="AE36" i="1"/>
  <c r="R36" i="1"/>
  <c r="AH36" i="1"/>
  <c r="V36" i="1"/>
  <c r="AK36" i="1"/>
  <c r="W36" i="1"/>
  <c r="AL36" i="1"/>
  <c r="I36" i="1"/>
  <c r="X36" i="1"/>
  <c r="AM36" i="1"/>
  <c r="Y36" i="1"/>
  <c r="H36" i="1"/>
  <c r="AI36" i="1"/>
  <c r="AJ36" i="1"/>
  <c r="J36" i="1"/>
  <c r="O36" i="1"/>
  <c r="S36" i="1"/>
  <c r="U36" i="1"/>
  <c r="G36" i="1"/>
  <c r="AG36" i="1"/>
  <c r="AP36" i="1"/>
  <c r="K36" i="1"/>
  <c r="Z36" i="1"/>
  <c r="F58" i="3"/>
  <c r="F59" i="3"/>
  <c r="F40" i="1"/>
  <c r="F85" i="1" l="1"/>
  <c r="F91" i="1" s="1"/>
  <c r="F46" i="1"/>
  <c r="F47" i="1"/>
  <c r="E15" i="1"/>
  <c r="E20" i="1" s="1"/>
  <c r="F10" i="1"/>
  <c r="F10" i="4"/>
  <c r="E23" i="4"/>
  <c r="F16" i="4"/>
  <c r="E49" i="4"/>
  <c r="F39" i="4"/>
  <c r="F98" i="1" l="1"/>
  <c r="F83" i="1"/>
  <c r="F89" i="1" s="1"/>
  <c r="F84" i="1"/>
  <c r="F90" i="1" s="1"/>
  <c r="F23" i="4"/>
  <c r="E59" i="4"/>
  <c r="F49" i="4"/>
  <c r="F15" i="1"/>
  <c r="E30" i="4"/>
  <c r="F59" i="4" l="1"/>
  <c r="O49" i="1"/>
  <c r="F96" i="1"/>
  <c r="F104" i="1"/>
  <c r="F97" i="1"/>
  <c r="AN49" i="1"/>
  <c r="P49" i="1"/>
  <c r="K49" i="1"/>
  <c r="AO49" i="1"/>
  <c r="AL49" i="1"/>
  <c r="AH49" i="1"/>
  <c r="AI49" i="1"/>
  <c r="AB49" i="1"/>
  <c r="Z49" i="1"/>
  <c r="V49" i="1"/>
  <c r="G49" i="1"/>
  <c r="N49" i="1"/>
  <c r="J49" i="1"/>
  <c r="W49" i="1"/>
  <c r="AM49" i="1"/>
  <c r="Q49" i="1"/>
  <c r="AK49" i="1"/>
  <c r="AG49" i="1"/>
  <c r="AC49" i="1"/>
  <c r="AE49" i="1"/>
  <c r="Y49" i="1"/>
  <c r="U49" i="1"/>
  <c r="S49" i="1"/>
  <c r="M49" i="1"/>
  <c r="I49" i="1"/>
  <c r="AP49" i="1"/>
  <c r="AJ49" i="1"/>
  <c r="AF49" i="1"/>
  <c r="AA49" i="1"/>
  <c r="AD49" i="1"/>
  <c r="X49" i="1"/>
  <c r="T49" i="1"/>
  <c r="R49" i="1"/>
  <c r="L49" i="1"/>
  <c r="H49" i="1"/>
  <c r="F30" i="4"/>
  <c r="F102" i="1" l="1"/>
  <c r="F109" i="1" s="1"/>
  <c r="F103" i="1"/>
  <c r="F111" i="1"/>
  <c r="F20" i="1"/>
  <c r="AI105" i="1" l="1"/>
  <c r="AP105" i="1"/>
  <c r="Y105" i="1"/>
  <c r="M105" i="1"/>
  <c r="AM105" i="1"/>
  <c r="AA105" i="1"/>
  <c r="O105" i="1"/>
  <c r="AL105" i="1"/>
  <c r="Z105" i="1"/>
  <c r="N105" i="1"/>
  <c r="AJ105" i="1"/>
  <c r="AH105" i="1"/>
  <c r="V105" i="1"/>
  <c r="J105" i="1"/>
  <c r="AG105" i="1"/>
  <c r="U105" i="1"/>
  <c r="I105" i="1"/>
  <c r="T105" i="1"/>
  <c r="H105" i="1"/>
  <c r="AO105" i="1"/>
  <c r="AC105" i="1"/>
  <c r="Q105" i="1"/>
  <c r="AN105" i="1"/>
  <c r="AB105" i="1"/>
  <c r="P105" i="1"/>
  <c r="F110" i="1"/>
  <c r="K105" i="1"/>
  <c r="W105" i="1"/>
  <c r="L105" i="1"/>
  <c r="X105" i="1"/>
  <c r="AK105" i="1"/>
  <c r="AF105" i="1"/>
  <c r="G105" i="1"/>
  <c r="R105" i="1"/>
  <c r="AD105" i="1"/>
  <c r="S105" i="1"/>
  <c r="AE105" i="1"/>
  <c r="I112" i="1" l="1"/>
  <c r="U112" i="1"/>
  <c r="AG112" i="1"/>
  <c r="J112" i="1"/>
  <c r="V112" i="1"/>
  <c r="AH112" i="1"/>
  <c r="AF112" i="1"/>
  <c r="K112" i="1"/>
  <c r="W112" i="1"/>
  <c r="AI112" i="1"/>
  <c r="L112" i="1"/>
  <c r="X112" i="1"/>
  <c r="AJ112" i="1"/>
  <c r="M112" i="1"/>
  <c r="Y112" i="1"/>
  <c r="AK112" i="1"/>
  <c r="N112" i="1"/>
  <c r="Z112" i="1"/>
  <c r="AL112" i="1"/>
  <c r="H112" i="1"/>
  <c r="O112" i="1"/>
  <c r="AA112" i="1"/>
  <c r="AM112" i="1"/>
  <c r="P112" i="1"/>
  <c r="AB112" i="1"/>
  <c r="AN112" i="1"/>
  <c r="G112" i="1"/>
  <c r="T112" i="1"/>
  <c r="Q112" i="1"/>
  <c r="AC112" i="1"/>
  <c r="AO112" i="1"/>
  <c r="R112" i="1"/>
  <c r="AD112" i="1"/>
  <c r="AP112" i="1"/>
  <c r="S112" i="1"/>
  <c r="AE112" i="1"/>
  <c r="E39" i="6" l="1"/>
  <c r="F10" i="6"/>
  <c r="F83" i="3"/>
  <c r="F46" i="3"/>
  <c r="F45" i="3"/>
  <c r="F44" i="3"/>
  <c r="F43" i="3"/>
  <c r="F42" i="3"/>
  <c r="F39" i="6" l="1"/>
  <c r="E68" i="6"/>
  <c r="F68" i="6" l="1"/>
  <c r="G27" i="10" l="1"/>
  <c r="G60" i="10" l="1"/>
  <c r="G81" i="6" l="1"/>
  <c r="P101" i="6" l="1"/>
  <c r="AN76" i="6"/>
  <c r="I76" i="6"/>
  <c r="M76" i="6"/>
  <c r="S101" i="6"/>
  <c r="X101" i="6"/>
  <c r="AB101" i="6"/>
  <c r="H64" i="3"/>
  <c r="G71" i="6"/>
  <c r="G50" i="6"/>
  <c r="Q76" i="6"/>
  <c r="U76" i="6"/>
  <c r="Y76" i="6"/>
  <c r="AJ101" i="6"/>
  <c r="AN101" i="6"/>
  <c r="G42" i="6"/>
  <c r="H74" i="3"/>
  <c r="H23" i="3"/>
  <c r="H12" i="3"/>
  <c r="G51" i="6"/>
  <c r="AC76" i="6"/>
  <c r="AG76" i="6"/>
  <c r="AK76" i="6"/>
  <c r="M101" i="6"/>
  <c r="Q101" i="6"/>
  <c r="H54" i="3"/>
  <c r="G49" i="6"/>
  <c r="AL25" i="3"/>
  <c r="AL45" i="3" s="1"/>
  <c r="Z25" i="3"/>
  <c r="Z45" i="3" s="1"/>
  <c r="N25" i="3"/>
  <c r="N45" i="3" s="1"/>
  <c r="AK25" i="3"/>
  <c r="AK45" i="3" s="1"/>
  <c r="Y25" i="3"/>
  <c r="Y45" i="3" s="1"/>
  <c r="M25" i="3"/>
  <c r="M45" i="3" s="1"/>
  <c r="X25" i="3"/>
  <c r="X45" i="3" s="1"/>
  <c r="L25" i="3"/>
  <c r="L45" i="3" s="1"/>
  <c r="AI25" i="3"/>
  <c r="AI45" i="3" s="1"/>
  <c r="W25" i="3"/>
  <c r="W45" i="3" s="1"/>
  <c r="K25" i="3"/>
  <c r="K45" i="3" s="1"/>
  <c r="AH25" i="3"/>
  <c r="AH45" i="3" s="1"/>
  <c r="V25" i="3"/>
  <c r="V45" i="3" s="1"/>
  <c r="J25" i="3"/>
  <c r="J45" i="3" s="1"/>
  <c r="AG25" i="3"/>
  <c r="AG45" i="3" s="1"/>
  <c r="U25" i="3"/>
  <c r="U45" i="3" s="1"/>
  <c r="T25" i="3"/>
  <c r="T45" i="3" s="1"/>
  <c r="AQ25" i="3"/>
  <c r="AQ45" i="3" s="1"/>
  <c r="AE25" i="3"/>
  <c r="AE45" i="3" s="1"/>
  <c r="S25" i="3"/>
  <c r="S45" i="3" s="1"/>
  <c r="AP25" i="3"/>
  <c r="AP45" i="3" s="1"/>
  <c r="AD25" i="3"/>
  <c r="AD45" i="3" s="1"/>
  <c r="R25" i="3"/>
  <c r="R45" i="3" s="1"/>
  <c r="AO25" i="3"/>
  <c r="AO45" i="3" s="1"/>
  <c r="AC25" i="3"/>
  <c r="AC45" i="3" s="1"/>
  <c r="Q25" i="3"/>
  <c r="Q45" i="3" s="1"/>
  <c r="AN25" i="3"/>
  <c r="AN45" i="3" s="1"/>
  <c r="P25" i="3"/>
  <c r="P45" i="3" s="1"/>
  <c r="AM25" i="3"/>
  <c r="AM45" i="3" s="1"/>
  <c r="AA25" i="3"/>
  <c r="AA45" i="3" s="1"/>
  <c r="O25" i="3"/>
  <c r="O45" i="3" s="1"/>
  <c r="G85" i="6"/>
  <c r="AI30" i="3"/>
  <c r="AI46" i="3" s="1"/>
  <c r="W30" i="3"/>
  <c r="W46" i="3" s="1"/>
  <c r="K30" i="3"/>
  <c r="K46" i="3" s="1"/>
  <c r="V30" i="3"/>
  <c r="V46" i="3" s="1"/>
  <c r="J30" i="3"/>
  <c r="J46" i="3" s="1"/>
  <c r="AG30" i="3"/>
  <c r="AG46" i="3" s="1"/>
  <c r="U30" i="3"/>
  <c r="U46" i="3" s="1"/>
  <c r="AF30" i="3"/>
  <c r="AF46" i="3" s="1"/>
  <c r="T30" i="3"/>
  <c r="T46" i="3" s="1"/>
  <c r="AQ30" i="3"/>
  <c r="AQ46" i="3" s="1"/>
  <c r="AE30" i="3"/>
  <c r="AE46" i="3" s="1"/>
  <c r="S30" i="3"/>
  <c r="S46" i="3" s="1"/>
  <c r="AP30" i="3"/>
  <c r="AP46" i="3" s="1"/>
  <c r="AO30" i="3"/>
  <c r="AO46" i="3" s="1"/>
  <c r="AC30" i="3"/>
  <c r="AC46" i="3" s="1"/>
  <c r="Q30" i="3"/>
  <c r="Q46" i="3" s="1"/>
  <c r="AN30" i="3"/>
  <c r="AN46" i="3" s="1"/>
  <c r="AB30" i="3"/>
  <c r="AB46" i="3" s="1"/>
  <c r="P30" i="3"/>
  <c r="P46" i="3" s="1"/>
  <c r="AM30" i="3"/>
  <c r="AM46" i="3" s="1"/>
  <c r="AA30" i="3"/>
  <c r="AA46" i="3" s="1"/>
  <c r="O30" i="3"/>
  <c r="O46" i="3" s="1"/>
  <c r="AL30" i="3"/>
  <c r="AL46" i="3" s="1"/>
  <c r="N30" i="3"/>
  <c r="N46" i="3" s="1"/>
  <c r="AK30" i="3"/>
  <c r="AK46" i="3" s="1"/>
  <c r="Y30" i="3"/>
  <c r="Y46" i="3" s="1"/>
  <c r="M30" i="3"/>
  <c r="M46" i="3" s="1"/>
  <c r="X30" i="3"/>
  <c r="X46" i="3" s="1"/>
  <c r="L30" i="3"/>
  <c r="L46" i="3" s="1"/>
  <c r="AP102" i="6"/>
  <c r="R102" i="6"/>
  <c r="AO102" i="6"/>
  <c r="AN102" i="6"/>
  <c r="AB102" i="6"/>
  <c r="P102" i="6"/>
  <c r="AM102" i="6"/>
  <c r="AA102" i="6"/>
  <c r="O102" i="6"/>
  <c r="AL102" i="6"/>
  <c r="Z102" i="6"/>
  <c r="N102" i="6"/>
  <c r="AK102" i="6"/>
  <c r="Y102" i="6"/>
  <c r="AJ102" i="6"/>
  <c r="X102" i="6"/>
  <c r="L102" i="6"/>
  <c r="AI102" i="6"/>
  <c r="W102" i="6"/>
  <c r="K102" i="6"/>
  <c r="U102" i="6"/>
  <c r="I102" i="6"/>
  <c r="AF102" i="6"/>
  <c r="T102" i="6"/>
  <c r="S102" i="6"/>
  <c r="AH102" i="6"/>
  <c r="V102" i="6"/>
  <c r="J102" i="6"/>
  <c r="H17" i="3"/>
  <c r="G52" i="6"/>
  <c r="AO76" i="6"/>
  <c r="J76" i="6"/>
  <c r="N76" i="6"/>
  <c r="T101" i="6"/>
  <c r="Y101" i="6"/>
  <c r="AC101" i="6"/>
  <c r="H18" i="3"/>
  <c r="R76" i="6"/>
  <c r="V76" i="6"/>
  <c r="Z76" i="6"/>
  <c r="AF101" i="6"/>
  <c r="AK101" i="6"/>
  <c r="AO101" i="6"/>
  <c r="AE83" i="6"/>
  <c r="S83" i="6"/>
  <c r="AP83" i="6"/>
  <c r="R83" i="6"/>
  <c r="AO83" i="6"/>
  <c r="AC83" i="6"/>
  <c r="Q83" i="6"/>
  <c r="AB83" i="6"/>
  <c r="P83" i="6"/>
  <c r="AM83" i="6"/>
  <c r="AA83" i="6"/>
  <c r="O83" i="6"/>
  <c r="AL83" i="6"/>
  <c r="N83" i="6"/>
  <c r="AK83" i="6"/>
  <c r="Y83" i="6"/>
  <c r="M83" i="6"/>
  <c r="X83" i="6"/>
  <c r="L83" i="6"/>
  <c r="W83" i="6"/>
  <c r="K83" i="6"/>
  <c r="V83" i="6"/>
  <c r="J83" i="6"/>
  <c r="AG83" i="6"/>
  <c r="U83" i="6"/>
  <c r="AF83" i="6"/>
  <c r="T83" i="6"/>
  <c r="AH108" i="6"/>
  <c r="V108" i="6"/>
  <c r="J108" i="6"/>
  <c r="AG108" i="6"/>
  <c r="U108" i="6"/>
  <c r="I108" i="6"/>
  <c r="AF108" i="6"/>
  <c r="T108" i="6"/>
  <c r="AE108" i="6"/>
  <c r="S108" i="6"/>
  <c r="AP108" i="6"/>
  <c r="AD108" i="6"/>
  <c r="R108" i="6"/>
  <c r="AO108" i="6"/>
  <c r="AC108" i="6"/>
  <c r="Q108" i="6"/>
  <c r="AN108" i="6"/>
  <c r="AB108" i="6"/>
  <c r="P108" i="6"/>
  <c r="AM108" i="6"/>
  <c r="AA108" i="6"/>
  <c r="O108" i="6"/>
  <c r="AK108" i="6"/>
  <c r="Y108" i="6"/>
  <c r="M108" i="6"/>
  <c r="AJ108" i="6"/>
  <c r="X108" i="6"/>
  <c r="L108" i="6"/>
  <c r="AI108" i="6"/>
  <c r="W108" i="6"/>
  <c r="K108" i="6"/>
  <c r="AL108" i="6"/>
  <c r="Z108" i="6"/>
  <c r="N108" i="6"/>
  <c r="AD76" i="6"/>
  <c r="AH76" i="6"/>
  <c r="AL76" i="6"/>
  <c r="J101" i="6"/>
  <c r="N101" i="6"/>
  <c r="AL110" i="6"/>
  <c r="Z110" i="6"/>
  <c r="AK110" i="6"/>
  <c r="Y110" i="6"/>
  <c r="AI110" i="6"/>
  <c r="W110" i="6"/>
  <c r="AG110" i="6"/>
  <c r="U110" i="6"/>
  <c r="AP110" i="6"/>
  <c r="AD110" i="6"/>
  <c r="R110" i="6"/>
  <c r="AO110" i="6"/>
  <c r="AC110" i="6"/>
  <c r="Q110" i="6"/>
  <c r="AN110" i="6"/>
  <c r="AB110" i="6"/>
  <c r="P110" i="6"/>
  <c r="AJ110" i="6"/>
  <c r="L110" i="6"/>
  <c r="AH110" i="6"/>
  <c r="K110" i="6"/>
  <c r="AF110" i="6"/>
  <c r="J110" i="6"/>
  <c r="AE110" i="6"/>
  <c r="I110" i="6"/>
  <c r="AA110" i="6"/>
  <c r="X110" i="6"/>
  <c r="V110" i="6"/>
  <c r="T110" i="6"/>
  <c r="O110" i="6"/>
  <c r="N110" i="6"/>
  <c r="AM110" i="6"/>
  <c r="M110" i="6"/>
  <c r="S110" i="6"/>
  <c r="AP76" i="6"/>
  <c r="K76" i="6"/>
  <c r="I101" i="6"/>
  <c r="V101" i="6"/>
  <c r="Z101" i="6"/>
  <c r="G80" i="6"/>
  <c r="G79" i="6"/>
  <c r="O76" i="6"/>
  <c r="S76" i="6"/>
  <c r="W76" i="6"/>
  <c r="U101" i="6"/>
  <c r="AH101" i="6"/>
  <c r="AK40" i="6"/>
  <c r="Y40" i="6"/>
  <c r="M40" i="6"/>
  <c r="X40" i="6"/>
  <c r="W40" i="6"/>
  <c r="K40" i="6"/>
  <c r="AH40" i="6"/>
  <c r="V40" i="6"/>
  <c r="J40" i="6"/>
  <c r="AG40" i="6"/>
  <c r="U40" i="6"/>
  <c r="I40" i="6"/>
  <c r="T40" i="6"/>
  <c r="S40" i="6"/>
  <c r="AP40" i="6"/>
  <c r="R40" i="6"/>
  <c r="AO40" i="6"/>
  <c r="AC40" i="6"/>
  <c r="Q40" i="6"/>
  <c r="AB40" i="6"/>
  <c r="AA40" i="6"/>
  <c r="O40" i="6"/>
  <c r="AL40" i="6"/>
  <c r="Z40" i="6"/>
  <c r="N40" i="6"/>
  <c r="AN100" i="6"/>
  <c r="AB100" i="6"/>
  <c r="P100" i="6"/>
  <c r="AM100" i="6"/>
  <c r="AA100" i="6"/>
  <c r="O100" i="6"/>
  <c r="AL100" i="6"/>
  <c r="Z100" i="6"/>
  <c r="N100" i="6"/>
  <c r="AK100" i="6"/>
  <c r="Y100" i="6"/>
  <c r="M100" i="6"/>
  <c r="AJ100" i="6"/>
  <c r="X100" i="6"/>
  <c r="L100" i="6"/>
  <c r="AI100" i="6"/>
  <c r="W100" i="6"/>
  <c r="K100" i="6"/>
  <c r="AH100" i="6"/>
  <c r="V100" i="6"/>
  <c r="J100" i="6"/>
  <c r="AG100" i="6"/>
  <c r="U100" i="6"/>
  <c r="I100" i="6"/>
  <c r="AE100" i="6"/>
  <c r="S100" i="6"/>
  <c r="AP100" i="6"/>
  <c r="AD100" i="6"/>
  <c r="R100" i="6"/>
  <c r="AO100" i="6"/>
  <c r="AC100" i="6"/>
  <c r="Q100" i="6"/>
  <c r="T100" i="6"/>
  <c r="AF100" i="6"/>
  <c r="G78" i="6"/>
  <c r="AA76" i="6"/>
  <c r="AE76" i="6"/>
  <c r="AI76" i="6"/>
  <c r="AG101" i="6"/>
  <c r="O101" i="6"/>
  <c r="AP47" i="6"/>
  <c r="AD47" i="6"/>
  <c r="R47" i="6"/>
  <c r="AO47" i="6"/>
  <c r="AC47" i="6"/>
  <c r="Q47" i="6"/>
  <c r="AN47" i="6"/>
  <c r="AB47" i="6"/>
  <c r="P47" i="6"/>
  <c r="AM47" i="6"/>
  <c r="AA47" i="6"/>
  <c r="O47" i="6"/>
  <c r="AL47" i="6"/>
  <c r="Z47" i="6"/>
  <c r="N47" i="6"/>
  <c r="AK47" i="6"/>
  <c r="Y47" i="6"/>
  <c r="M47" i="6"/>
  <c r="AJ47" i="6"/>
  <c r="X47" i="6"/>
  <c r="L47" i="6"/>
  <c r="AI47" i="6"/>
  <c r="W47" i="6"/>
  <c r="K47" i="6"/>
  <c r="AH47" i="6"/>
  <c r="V47" i="6"/>
  <c r="J47" i="6"/>
  <c r="AG47" i="6"/>
  <c r="U47" i="6"/>
  <c r="I47" i="6"/>
  <c r="AF47" i="6"/>
  <c r="T47" i="6"/>
  <c r="AE47" i="6"/>
  <c r="S47" i="6"/>
  <c r="AI109" i="6"/>
  <c r="W109" i="6"/>
  <c r="K109" i="6"/>
  <c r="AH109" i="6"/>
  <c r="V109" i="6"/>
  <c r="J109" i="6"/>
  <c r="AG109" i="6"/>
  <c r="U109" i="6"/>
  <c r="I109" i="6"/>
  <c r="AF109" i="6"/>
  <c r="T109" i="6"/>
  <c r="AE109" i="6"/>
  <c r="S109" i="6"/>
  <c r="AP109" i="6"/>
  <c r="AD109" i="6"/>
  <c r="R109" i="6"/>
  <c r="AO109" i="6"/>
  <c r="AC109" i="6"/>
  <c r="Q109" i="6"/>
  <c r="AN109" i="6"/>
  <c r="AB109" i="6"/>
  <c r="P109" i="6"/>
  <c r="AL109" i="6"/>
  <c r="Z109" i="6"/>
  <c r="N109" i="6"/>
  <c r="AK109" i="6"/>
  <c r="Y109" i="6"/>
  <c r="M109" i="6"/>
  <c r="AJ109" i="6"/>
  <c r="X109" i="6"/>
  <c r="L109" i="6"/>
  <c r="AM109" i="6"/>
  <c r="AA109" i="6"/>
  <c r="O109" i="6"/>
  <c r="AI20" i="3"/>
  <c r="AI44" i="3" s="1"/>
  <c r="W20" i="3"/>
  <c r="W44" i="3" s="1"/>
  <c r="K20" i="3"/>
  <c r="K44" i="3" s="1"/>
  <c r="AH20" i="3"/>
  <c r="AH44" i="3" s="1"/>
  <c r="J20" i="3"/>
  <c r="J44" i="3" s="1"/>
  <c r="AG20" i="3"/>
  <c r="AG44" i="3" s="1"/>
  <c r="U20" i="3"/>
  <c r="U44" i="3" s="1"/>
  <c r="AF20" i="3"/>
  <c r="AF44" i="3" s="1"/>
  <c r="T20" i="3"/>
  <c r="T44" i="3" s="1"/>
  <c r="AQ20" i="3"/>
  <c r="AQ44" i="3" s="1"/>
  <c r="AE20" i="3"/>
  <c r="AE44" i="3" s="1"/>
  <c r="S20" i="3"/>
  <c r="S44" i="3" s="1"/>
  <c r="AP20" i="3"/>
  <c r="AP44" i="3" s="1"/>
  <c r="AD20" i="3"/>
  <c r="AD44" i="3" s="1"/>
  <c r="AO20" i="3"/>
  <c r="AO44" i="3" s="1"/>
  <c r="AC20" i="3"/>
  <c r="AC44" i="3" s="1"/>
  <c r="Q20" i="3"/>
  <c r="Q44" i="3" s="1"/>
  <c r="AN20" i="3"/>
  <c r="AN44" i="3" s="1"/>
  <c r="AB20" i="3"/>
  <c r="AB44" i="3" s="1"/>
  <c r="P20" i="3"/>
  <c r="P44" i="3" s="1"/>
  <c r="AM20" i="3"/>
  <c r="AM44" i="3" s="1"/>
  <c r="AA20" i="3"/>
  <c r="AA44" i="3" s="1"/>
  <c r="O20" i="3"/>
  <c r="O44" i="3" s="1"/>
  <c r="AL20" i="3"/>
  <c r="AL44" i="3" s="1"/>
  <c r="Z20" i="3"/>
  <c r="Z44" i="3" s="1"/>
  <c r="AK20" i="3"/>
  <c r="AK44" i="3" s="1"/>
  <c r="Y20" i="3"/>
  <c r="Y44" i="3" s="1"/>
  <c r="M20" i="3"/>
  <c r="M44" i="3" s="1"/>
  <c r="AJ20" i="3"/>
  <c r="AJ44" i="3" s="1"/>
  <c r="X20" i="3"/>
  <c r="X44" i="3" s="1"/>
  <c r="L20" i="3"/>
  <c r="L44" i="3" s="1"/>
  <c r="AM15" i="3"/>
  <c r="AM43" i="3" s="1"/>
  <c r="AA15" i="3"/>
  <c r="AA43" i="3" s="1"/>
  <c r="O15" i="3"/>
  <c r="O43" i="3" s="1"/>
  <c r="AL15" i="3"/>
  <c r="AL43" i="3" s="1"/>
  <c r="Z15" i="3"/>
  <c r="Z43" i="3" s="1"/>
  <c r="N15" i="3"/>
  <c r="N43" i="3" s="1"/>
  <c r="AK15" i="3"/>
  <c r="AK43" i="3" s="1"/>
  <c r="Y15" i="3"/>
  <c r="Y43" i="3" s="1"/>
  <c r="M15" i="3"/>
  <c r="M43" i="3" s="1"/>
  <c r="AJ15" i="3"/>
  <c r="AJ43" i="3" s="1"/>
  <c r="X15" i="3"/>
  <c r="X43" i="3" s="1"/>
  <c r="L15" i="3"/>
  <c r="L43" i="3" s="1"/>
  <c r="AG15" i="3"/>
  <c r="AG43" i="3" s="1"/>
  <c r="AI15" i="3"/>
  <c r="AI43" i="3" s="1"/>
  <c r="W15" i="3"/>
  <c r="W43" i="3" s="1"/>
  <c r="K15" i="3"/>
  <c r="K43" i="3" s="1"/>
  <c r="U15" i="3"/>
  <c r="U43" i="3" s="1"/>
  <c r="AH15" i="3"/>
  <c r="AH43" i="3" s="1"/>
  <c r="V15" i="3"/>
  <c r="V43" i="3" s="1"/>
  <c r="J15" i="3"/>
  <c r="J43" i="3" s="1"/>
  <c r="AF15" i="3"/>
  <c r="AF43" i="3" s="1"/>
  <c r="T15" i="3"/>
  <c r="T43" i="3" s="1"/>
  <c r="AQ15" i="3"/>
  <c r="AQ43" i="3" s="1"/>
  <c r="AE15" i="3"/>
  <c r="AE43" i="3" s="1"/>
  <c r="S15" i="3"/>
  <c r="S43" i="3" s="1"/>
  <c r="AP15" i="3"/>
  <c r="AP43" i="3" s="1"/>
  <c r="AD15" i="3"/>
  <c r="AD43" i="3" s="1"/>
  <c r="R15" i="3"/>
  <c r="R43" i="3" s="1"/>
  <c r="AO15" i="3"/>
  <c r="AO43" i="3" s="1"/>
  <c r="AC15" i="3"/>
  <c r="AC43" i="3" s="1"/>
  <c r="Q15" i="3"/>
  <c r="Q43" i="3" s="1"/>
  <c r="AN15" i="3"/>
  <c r="AN43" i="3" s="1"/>
  <c r="AB15" i="3"/>
  <c r="AB43" i="3" s="1"/>
  <c r="P15" i="3"/>
  <c r="P43" i="3" s="1"/>
  <c r="H38" i="3"/>
  <c r="H28" i="3"/>
  <c r="AM76" i="6"/>
  <c r="H76" i="6"/>
  <c r="G77" i="6"/>
  <c r="L76" i="6"/>
  <c r="R101" i="6"/>
  <c r="W101" i="6"/>
  <c r="AA101" i="6"/>
  <c r="AO35" i="3"/>
  <c r="AO47" i="3" s="1"/>
  <c r="AC35" i="3"/>
  <c r="AC47" i="3" s="1"/>
  <c r="AM35" i="3"/>
  <c r="AM47" i="3" s="1"/>
  <c r="AA35" i="3"/>
  <c r="AA47" i="3" s="1"/>
  <c r="AF35" i="3"/>
  <c r="AF47" i="3" s="1"/>
  <c r="AQ35" i="3"/>
  <c r="AQ47" i="3" s="1"/>
  <c r="AE35" i="3"/>
  <c r="AE47" i="3" s="1"/>
  <c r="Z35" i="3"/>
  <c r="Z47" i="3" s="1"/>
  <c r="N35" i="3"/>
  <c r="N47" i="3" s="1"/>
  <c r="Y35" i="3"/>
  <c r="Y47" i="3" s="1"/>
  <c r="M35" i="3"/>
  <c r="M47" i="3" s="1"/>
  <c r="X35" i="3"/>
  <c r="X47" i="3" s="1"/>
  <c r="L35" i="3"/>
  <c r="L47" i="3" s="1"/>
  <c r="AN35" i="3"/>
  <c r="AN47" i="3" s="1"/>
  <c r="W35" i="3"/>
  <c r="W47" i="3" s="1"/>
  <c r="K35" i="3"/>
  <c r="K47" i="3" s="1"/>
  <c r="AL35" i="3"/>
  <c r="AL47" i="3" s="1"/>
  <c r="J35" i="3"/>
  <c r="J47" i="3" s="1"/>
  <c r="AK35" i="3"/>
  <c r="AK47" i="3" s="1"/>
  <c r="AJ35" i="3"/>
  <c r="AJ47" i="3" s="1"/>
  <c r="T35" i="3"/>
  <c r="T47" i="3" s="1"/>
  <c r="AI35" i="3"/>
  <c r="AI47" i="3" s="1"/>
  <c r="S35" i="3"/>
  <c r="S47" i="3" s="1"/>
  <c r="AH35" i="3"/>
  <c r="AH47" i="3" s="1"/>
  <c r="R35" i="3"/>
  <c r="R47" i="3" s="1"/>
  <c r="AG35" i="3"/>
  <c r="AG47" i="3" s="1"/>
  <c r="Q35" i="3"/>
  <c r="Q47" i="3" s="1"/>
  <c r="AD35" i="3"/>
  <c r="AD47" i="3" s="1"/>
  <c r="P35" i="3"/>
  <c r="P47" i="3" s="1"/>
  <c r="AB35" i="3"/>
  <c r="AB47" i="3" s="1"/>
  <c r="O35" i="3"/>
  <c r="O47" i="3" s="1"/>
  <c r="P76" i="6"/>
  <c r="T76" i="6"/>
  <c r="X76" i="6"/>
  <c r="AD101" i="6"/>
  <c r="AG107" i="6"/>
  <c r="U107" i="6"/>
  <c r="I107" i="6"/>
  <c r="AF107" i="6"/>
  <c r="T107" i="6"/>
  <c r="AE107" i="6"/>
  <c r="S107" i="6"/>
  <c r="AP107" i="6"/>
  <c r="AD107" i="6"/>
  <c r="R107" i="6"/>
  <c r="AO107" i="6"/>
  <c r="AC107" i="6"/>
  <c r="Q107" i="6"/>
  <c r="AN107" i="6"/>
  <c r="AB107" i="6"/>
  <c r="P107" i="6"/>
  <c r="AM107" i="6"/>
  <c r="AA107" i="6"/>
  <c r="O107" i="6"/>
  <c r="AL107" i="6"/>
  <c r="Z107" i="6"/>
  <c r="N107" i="6"/>
  <c r="AJ107" i="6"/>
  <c r="X107" i="6"/>
  <c r="L107" i="6"/>
  <c r="AI107" i="6"/>
  <c r="W107" i="6"/>
  <c r="K107" i="6"/>
  <c r="AH107" i="6"/>
  <c r="V107" i="6"/>
  <c r="J107" i="6"/>
  <c r="AK107" i="6"/>
  <c r="Y107" i="6"/>
  <c r="M107" i="6"/>
  <c r="G45" i="6"/>
  <c r="AQ10" i="3"/>
  <c r="AQ42" i="3" s="1"/>
  <c r="AE10" i="3"/>
  <c r="AE42" i="3" s="1"/>
  <c r="AE41" i="3" s="1"/>
  <c r="S10" i="3"/>
  <c r="S42" i="3" s="1"/>
  <c r="P10" i="3"/>
  <c r="P42" i="3" s="1"/>
  <c r="P41" i="3" s="1"/>
  <c r="AP10" i="3"/>
  <c r="AP42" i="3" s="1"/>
  <c r="AD10" i="3"/>
  <c r="AD42" i="3" s="1"/>
  <c r="R10" i="3"/>
  <c r="R42" i="3" s="1"/>
  <c r="O10" i="3"/>
  <c r="O42" i="3" s="1"/>
  <c r="O41" i="3" s="1"/>
  <c r="AO10" i="3"/>
  <c r="AO42" i="3" s="1"/>
  <c r="AO41" i="3" s="1"/>
  <c r="AC10" i="3"/>
  <c r="AC42" i="3" s="1"/>
  <c r="Q10" i="3"/>
  <c r="Q42" i="3" s="1"/>
  <c r="Q41" i="3" s="1"/>
  <c r="AB10" i="3"/>
  <c r="AB42" i="3" s="1"/>
  <c r="M10" i="3"/>
  <c r="M42" i="3" s="1"/>
  <c r="M41" i="3" s="1"/>
  <c r="AN10" i="3"/>
  <c r="AN42" i="3" s="1"/>
  <c r="AN41" i="3" s="1"/>
  <c r="AK10" i="3"/>
  <c r="AK42" i="3" s="1"/>
  <c r="AK41" i="3" s="1"/>
  <c r="AM10" i="3"/>
  <c r="AM42" i="3" s="1"/>
  <c r="AA10" i="3"/>
  <c r="AA42" i="3" s="1"/>
  <c r="Y10" i="3"/>
  <c r="Y42" i="3" s="1"/>
  <c r="Y41" i="3" s="1"/>
  <c r="AL10" i="3"/>
  <c r="AL42" i="3" s="1"/>
  <c r="AL41" i="3" s="1"/>
  <c r="Z10" i="3"/>
  <c r="Z42" i="3" s="1"/>
  <c r="N10" i="3"/>
  <c r="N42" i="3" s="1"/>
  <c r="AJ10" i="3"/>
  <c r="AJ42" i="3" s="1"/>
  <c r="X10" i="3"/>
  <c r="X42" i="3" s="1"/>
  <c r="L10" i="3"/>
  <c r="L42" i="3" s="1"/>
  <c r="J10" i="3"/>
  <c r="J42" i="3" s="1"/>
  <c r="J41" i="3" s="1"/>
  <c r="AI10" i="3"/>
  <c r="AI42" i="3" s="1"/>
  <c r="W10" i="3"/>
  <c r="W42" i="3" s="1"/>
  <c r="W41" i="3" s="1"/>
  <c r="K10" i="3"/>
  <c r="K42" i="3" s="1"/>
  <c r="K41" i="3" s="1"/>
  <c r="V10" i="3"/>
  <c r="V42" i="3" s="1"/>
  <c r="AH10" i="3"/>
  <c r="AH42" i="3" s="1"/>
  <c r="AG10" i="3"/>
  <c r="AG42" i="3" s="1"/>
  <c r="U10" i="3"/>
  <c r="U42" i="3" s="1"/>
  <c r="AF10" i="3"/>
  <c r="AF42" i="3" s="1"/>
  <c r="T10" i="3"/>
  <c r="T42" i="3" s="1"/>
  <c r="T41" i="3" s="1"/>
  <c r="AB76" i="6"/>
  <c r="AF76" i="6"/>
  <c r="AJ76" i="6"/>
  <c r="L101" i="6"/>
  <c r="H13" i="3"/>
  <c r="H12" i="1"/>
  <c r="H55" i="10"/>
  <c r="L69" i="6" l="1"/>
  <c r="AI41" i="3"/>
  <c r="P40" i="6"/>
  <c r="O69" i="6"/>
  <c r="G76" i="6"/>
  <c r="X41" i="3"/>
  <c r="AM101" i="6"/>
  <c r="G88" i="6"/>
  <c r="P69" i="6"/>
  <c r="T69" i="6"/>
  <c r="AC102" i="6"/>
  <c r="Z30" i="3"/>
  <c r="Z46" i="3" s="1"/>
  <c r="Z41" i="3" s="1"/>
  <c r="AD30" i="3"/>
  <c r="AD46" i="3" s="1"/>
  <c r="AD41" i="3" s="1"/>
  <c r="AH30" i="3"/>
  <c r="AH46" i="3" s="1"/>
  <c r="AH41" i="3" s="1"/>
  <c r="AC41" i="3"/>
  <c r="AI101" i="6"/>
  <c r="AE40" i="6"/>
  <c r="AI40" i="6"/>
  <c r="AL101" i="6"/>
  <c r="AB69" i="6"/>
  <c r="AF69" i="6"/>
  <c r="AJ103" i="6"/>
  <c r="P103" i="6"/>
  <c r="AJ83" i="6"/>
  <c r="AN83" i="6"/>
  <c r="H37" i="3"/>
  <c r="AM40" i="6"/>
  <c r="L40" i="6"/>
  <c r="AN103" i="6"/>
  <c r="M69" i="6"/>
  <c r="X103" i="6"/>
  <c r="I83" i="6"/>
  <c r="AJ116" i="6"/>
  <c r="G86" i="6"/>
  <c r="AD102" i="6"/>
  <c r="G44" i="6"/>
  <c r="AG41" i="3"/>
  <c r="G43" i="6"/>
  <c r="H33" i="3"/>
  <c r="AF40" i="6"/>
  <c r="AJ40" i="6"/>
  <c r="X69" i="6"/>
  <c r="I69" i="6"/>
  <c r="AC69" i="6"/>
  <c r="H27" i="3"/>
  <c r="Q103" i="6"/>
  <c r="AG102" i="6"/>
  <c r="AP35" i="3"/>
  <c r="AP47" i="3" s="1"/>
  <c r="K101" i="6"/>
  <c r="AN40" i="6"/>
  <c r="AJ69" i="6"/>
  <c r="AN69" i="6"/>
  <c r="U69" i="6"/>
  <c r="Y103" i="6"/>
  <c r="AA41" i="3"/>
  <c r="AP41" i="3"/>
  <c r="G72" i="6"/>
  <c r="Q69" i="6"/>
  <c r="AG69" i="6"/>
  <c r="N69" i="6"/>
  <c r="AF103" i="6"/>
  <c r="AK103" i="6"/>
  <c r="AO103" i="6"/>
  <c r="Z83" i="6"/>
  <c r="AD83" i="6"/>
  <c r="AP101" i="6"/>
  <c r="AM41" i="3"/>
  <c r="U35" i="3"/>
  <c r="U47" i="3" s="1"/>
  <c r="U41" i="3" s="1"/>
  <c r="Y69" i="6"/>
  <c r="AH103" i="6"/>
  <c r="G87" i="6"/>
  <c r="I103" i="6"/>
  <c r="R103" i="6"/>
  <c r="AH83" i="6"/>
  <c r="AJ30" i="3"/>
  <c r="AJ46" i="3" s="1"/>
  <c r="AB25" i="3"/>
  <c r="AB45" i="3" s="1"/>
  <c r="AF25" i="3"/>
  <c r="AF45" i="3" s="1"/>
  <c r="AF41" i="3" s="1"/>
  <c r="AJ25" i="3"/>
  <c r="AJ45" i="3" s="1"/>
  <c r="AJ41" i="3" s="1"/>
  <c r="S41" i="3"/>
  <c r="J69" i="6"/>
  <c r="AK69" i="6"/>
  <c r="AO69" i="6"/>
  <c r="AP69" i="6"/>
  <c r="K69" i="6"/>
  <c r="U103" i="6"/>
  <c r="Z103" i="6"/>
  <c r="AD103" i="6"/>
  <c r="W69" i="6"/>
  <c r="AG103" i="6"/>
  <c r="AL103" i="6"/>
  <c r="AP103" i="6"/>
  <c r="AD69" i="6"/>
  <c r="AQ41" i="3"/>
  <c r="V35" i="3"/>
  <c r="V47" i="3" s="1"/>
  <c r="N20" i="3"/>
  <c r="N44" i="3" s="1"/>
  <c r="N41" i="3" s="1"/>
  <c r="R20" i="3"/>
  <c r="R44" i="3" s="1"/>
  <c r="R41" i="3" s="1"/>
  <c r="V20" i="3"/>
  <c r="V44" i="3" s="1"/>
  <c r="V41" i="3" s="1"/>
  <c r="G73" i="6"/>
  <c r="H32" i="3"/>
  <c r="AD40" i="6"/>
  <c r="V69" i="6"/>
  <c r="Z69" i="6"/>
  <c r="AA69" i="6"/>
  <c r="AE103" i="6"/>
  <c r="AI103" i="6"/>
  <c r="J103" i="6"/>
  <c r="O103" i="6"/>
  <c r="S103" i="6"/>
  <c r="AI83" i="6"/>
  <c r="AE102" i="6"/>
  <c r="W116" i="6"/>
  <c r="AE101" i="6"/>
  <c r="R69" i="6"/>
  <c r="L41" i="3"/>
  <c r="AB41" i="3"/>
  <c r="AH69" i="6"/>
  <c r="AL69" i="6"/>
  <c r="S69" i="6"/>
  <c r="AM69" i="6"/>
  <c r="V103" i="6"/>
  <c r="AA103" i="6"/>
  <c r="H22" i="3"/>
  <c r="M102" i="6"/>
  <c r="Q102" i="6"/>
  <c r="R30" i="3"/>
  <c r="R46" i="3" s="1"/>
  <c r="AE116" i="6"/>
  <c r="AI116" i="6"/>
  <c r="AL116" i="6"/>
  <c r="Z116" i="6"/>
  <c r="N116" i="6"/>
  <c r="AK116" i="6"/>
  <c r="Y116" i="6"/>
  <c r="M116" i="6"/>
  <c r="X116" i="6"/>
  <c r="L116" i="6"/>
  <c r="K116" i="6"/>
  <c r="AH116" i="6"/>
  <c r="V116" i="6"/>
  <c r="J116" i="6"/>
  <c r="AG116" i="6"/>
  <c r="U116" i="6"/>
  <c r="I116" i="6"/>
  <c r="AF116" i="6"/>
  <c r="T116" i="6"/>
  <c r="S116" i="6"/>
  <c r="AP116" i="6"/>
  <c r="AD116" i="6"/>
  <c r="R116" i="6"/>
  <c r="AO116" i="6"/>
  <c r="AC116" i="6"/>
  <c r="Q116" i="6"/>
  <c r="AN116" i="6"/>
  <c r="AB116" i="6"/>
  <c r="P116" i="6"/>
  <c r="AM116" i="6"/>
  <c r="AA116" i="6"/>
  <c r="O116" i="6"/>
  <c r="AK115" i="6"/>
  <c r="Y115" i="6"/>
  <c r="M115" i="6"/>
  <c r="AJ115" i="6"/>
  <c r="X115" i="6"/>
  <c r="L115" i="6"/>
  <c r="AI115" i="6"/>
  <c r="W115" i="6"/>
  <c r="K115" i="6"/>
  <c r="AH115" i="6"/>
  <c r="V115" i="6"/>
  <c r="J115" i="6"/>
  <c r="AG115" i="6"/>
  <c r="U115" i="6"/>
  <c r="I115" i="6"/>
  <c r="AF115" i="6"/>
  <c r="T115" i="6"/>
  <c r="AE115" i="6"/>
  <c r="S115" i="6"/>
  <c r="AP115" i="6"/>
  <c r="AD115" i="6"/>
  <c r="R115" i="6"/>
  <c r="AO115" i="6"/>
  <c r="AC115" i="6"/>
  <c r="Q115" i="6"/>
  <c r="AN115" i="6"/>
  <c r="AB115" i="6"/>
  <c r="P115" i="6"/>
  <c r="AM115" i="6"/>
  <c r="AA115" i="6"/>
  <c r="O115" i="6"/>
  <c r="AL115" i="6"/>
  <c r="Z115" i="6"/>
  <c r="N115" i="6"/>
  <c r="AM117" i="6"/>
  <c r="AA117" i="6"/>
  <c r="O117" i="6"/>
  <c r="AL117" i="6"/>
  <c r="Z117" i="6"/>
  <c r="N117" i="6"/>
  <c r="AK117" i="6"/>
  <c r="Y117" i="6"/>
  <c r="M117" i="6"/>
  <c r="AJ117" i="6"/>
  <c r="X117" i="6"/>
  <c r="L117" i="6"/>
  <c r="AI117" i="6"/>
  <c r="W117" i="6"/>
  <c r="K117" i="6"/>
  <c r="AH117" i="6"/>
  <c r="V117" i="6"/>
  <c r="J117" i="6"/>
  <c r="AG117" i="6"/>
  <c r="U117" i="6"/>
  <c r="I117" i="6"/>
  <c r="AF117" i="6"/>
  <c r="T117" i="6"/>
  <c r="AE117" i="6"/>
  <c r="S117" i="6"/>
  <c r="AP117" i="6"/>
  <c r="AD117" i="6"/>
  <c r="R117" i="6"/>
  <c r="AO117" i="6"/>
  <c r="AC117" i="6"/>
  <c r="Q117" i="6"/>
  <c r="AN117" i="6"/>
  <c r="AB117" i="6"/>
  <c r="P117" i="6"/>
  <c r="AJ114" i="6"/>
  <c r="X114" i="6"/>
  <c r="L114" i="6"/>
  <c r="AI114" i="6"/>
  <c r="W114" i="6"/>
  <c r="K114" i="6"/>
  <c r="AH114" i="6"/>
  <c r="V114" i="6"/>
  <c r="J114" i="6"/>
  <c r="AG114" i="6"/>
  <c r="U114" i="6"/>
  <c r="I114" i="6"/>
  <c r="AF114" i="6"/>
  <c r="T114" i="6"/>
  <c r="AE114" i="6"/>
  <c r="S114" i="6"/>
  <c r="AP114" i="6"/>
  <c r="AD114" i="6"/>
  <c r="R114" i="6"/>
  <c r="AO114" i="6"/>
  <c r="AC114" i="6"/>
  <c r="Q114" i="6"/>
  <c r="AN114" i="6"/>
  <c r="AB114" i="6"/>
  <c r="P114" i="6"/>
  <c r="AM114" i="6"/>
  <c r="AA114" i="6"/>
  <c r="O114" i="6"/>
  <c r="AL114" i="6"/>
  <c r="Z114" i="6"/>
  <c r="N114" i="6"/>
  <c r="AK114" i="6"/>
  <c r="Y114" i="6"/>
  <c r="M114" i="6"/>
  <c r="AH51" i="3"/>
  <c r="AH83" i="3" s="1"/>
  <c r="V51" i="3"/>
  <c r="V83" i="3" s="1"/>
  <c r="J51" i="3"/>
  <c r="J83" i="3" s="1"/>
  <c r="AG51" i="3"/>
  <c r="AG83" i="3" s="1"/>
  <c r="U51" i="3"/>
  <c r="U83" i="3" s="1"/>
  <c r="AF51" i="3"/>
  <c r="AF83" i="3" s="1"/>
  <c r="T51" i="3"/>
  <c r="T83" i="3" s="1"/>
  <c r="AQ51" i="3"/>
  <c r="AQ83" i="3" s="1"/>
  <c r="AE51" i="3"/>
  <c r="AE83" i="3" s="1"/>
  <c r="S51" i="3"/>
  <c r="S83" i="3" s="1"/>
  <c r="AP51" i="3"/>
  <c r="AP83" i="3" s="1"/>
  <c r="AD51" i="3"/>
  <c r="AD83" i="3" s="1"/>
  <c r="R51" i="3"/>
  <c r="R83" i="3" s="1"/>
  <c r="AO51" i="3"/>
  <c r="AO83" i="3" s="1"/>
  <c r="AC51" i="3"/>
  <c r="AC83" i="3" s="1"/>
  <c r="Q51" i="3"/>
  <c r="Q83" i="3" s="1"/>
  <c r="AN51" i="3"/>
  <c r="AN83" i="3" s="1"/>
  <c r="AB51" i="3"/>
  <c r="AB83" i="3" s="1"/>
  <c r="P51" i="3"/>
  <c r="P83" i="3" s="1"/>
  <c r="AM51" i="3"/>
  <c r="AM83" i="3" s="1"/>
  <c r="AA51" i="3"/>
  <c r="AA83" i="3" s="1"/>
  <c r="O51" i="3"/>
  <c r="O83" i="3" s="1"/>
  <c r="AK51" i="3"/>
  <c r="AK83" i="3" s="1"/>
  <c r="Y51" i="3"/>
  <c r="Y83" i="3" s="1"/>
  <c r="M51" i="3"/>
  <c r="M83" i="3" s="1"/>
  <c r="AJ51" i="3"/>
  <c r="AJ83" i="3" s="1"/>
  <c r="X51" i="3"/>
  <c r="X83" i="3" s="1"/>
  <c r="L51" i="3"/>
  <c r="L83" i="3" s="1"/>
  <c r="AI51" i="3"/>
  <c r="AI83" i="3" s="1"/>
  <c r="W51" i="3"/>
  <c r="W83" i="3" s="1"/>
  <c r="K51" i="3"/>
  <c r="K83" i="3" s="1"/>
  <c r="Z51" i="3"/>
  <c r="Z83" i="3" s="1"/>
  <c r="N51" i="3"/>
  <c r="N83" i="3" s="1"/>
  <c r="AL51" i="3"/>
  <c r="AL83" i="3" s="1"/>
  <c r="AI54" i="6"/>
  <c r="W54" i="6"/>
  <c r="K54" i="6"/>
  <c r="AH54" i="6"/>
  <c r="V54" i="6"/>
  <c r="J54" i="6"/>
  <c r="AG54" i="6"/>
  <c r="U54" i="6"/>
  <c r="I54" i="6"/>
  <c r="AF54" i="6"/>
  <c r="T54" i="6"/>
  <c r="AE54" i="6"/>
  <c r="S54" i="6"/>
  <c r="AP54" i="6"/>
  <c r="AD54" i="6"/>
  <c r="R54" i="6"/>
  <c r="AO54" i="6"/>
  <c r="AC54" i="6"/>
  <c r="Q54" i="6"/>
  <c r="AN54" i="6"/>
  <c r="AB54" i="6"/>
  <c r="P54" i="6"/>
  <c r="AM54" i="6"/>
  <c r="AA54" i="6"/>
  <c r="O54" i="6"/>
  <c r="AL54" i="6"/>
  <c r="Z54" i="6"/>
  <c r="N54" i="6"/>
  <c r="AK54" i="6"/>
  <c r="Y54" i="6"/>
  <c r="M54" i="6"/>
  <c r="AJ54" i="6"/>
  <c r="X54" i="6"/>
  <c r="L54" i="6"/>
  <c r="AN61" i="3"/>
  <c r="AN85" i="3" s="1"/>
  <c r="AB61" i="3"/>
  <c r="AB85" i="3" s="1"/>
  <c r="P61" i="3"/>
  <c r="P85" i="3" s="1"/>
  <c r="AM61" i="3"/>
  <c r="AM85" i="3" s="1"/>
  <c r="AA61" i="3"/>
  <c r="AA85" i="3" s="1"/>
  <c r="O61" i="3"/>
  <c r="O85" i="3" s="1"/>
  <c r="AL61" i="3"/>
  <c r="AL85" i="3" s="1"/>
  <c r="Z61" i="3"/>
  <c r="Z85" i="3" s="1"/>
  <c r="N61" i="3"/>
  <c r="N85" i="3" s="1"/>
  <c r="AK61" i="3"/>
  <c r="AK85" i="3" s="1"/>
  <c r="Y61" i="3"/>
  <c r="Y85" i="3" s="1"/>
  <c r="M61" i="3"/>
  <c r="M85" i="3" s="1"/>
  <c r="AJ61" i="3"/>
  <c r="AJ85" i="3" s="1"/>
  <c r="X61" i="3"/>
  <c r="X85" i="3" s="1"/>
  <c r="L61" i="3"/>
  <c r="L85" i="3" s="1"/>
  <c r="AI61" i="3"/>
  <c r="AI85" i="3" s="1"/>
  <c r="W61" i="3"/>
  <c r="W85" i="3" s="1"/>
  <c r="K61" i="3"/>
  <c r="K85" i="3" s="1"/>
  <c r="AH61" i="3"/>
  <c r="AH85" i="3" s="1"/>
  <c r="V61" i="3"/>
  <c r="V85" i="3" s="1"/>
  <c r="J61" i="3"/>
  <c r="J85" i="3" s="1"/>
  <c r="AG61" i="3"/>
  <c r="AG85" i="3" s="1"/>
  <c r="U61" i="3"/>
  <c r="U85" i="3" s="1"/>
  <c r="AQ61" i="3"/>
  <c r="AQ85" i="3" s="1"/>
  <c r="AE61" i="3"/>
  <c r="AE85" i="3" s="1"/>
  <c r="S61" i="3"/>
  <c r="S85" i="3" s="1"/>
  <c r="AP61" i="3"/>
  <c r="AP85" i="3" s="1"/>
  <c r="AD61" i="3"/>
  <c r="AD85" i="3" s="1"/>
  <c r="R61" i="3"/>
  <c r="R85" i="3" s="1"/>
  <c r="AO61" i="3"/>
  <c r="AO85" i="3" s="1"/>
  <c r="AC61" i="3"/>
  <c r="AC85" i="3" s="1"/>
  <c r="Q61" i="3"/>
  <c r="Q85" i="3" s="1"/>
  <c r="AF61" i="3"/>
  <c r="AF85" i="3" s="1"/>
  <c r="T61" i="3"/>
  <c r="T85" i="3" s="1"/>
  <c r="AM71" i="3"/>
  <c r="AM87" i="3" s="1"/>
  <c r="AA71" i="3"/>
  <c r="AA87" i="3" s="1"/>
  <c r="O71" i="3"/>
  <c r="O87" i="3" s="1"/>
  <c r="AL71" i="3"/>
  <c r="AL87" i="3" s="1"/>
  <c r="Z71" i="3"/>
  <c r="Z87" i="3" s="1"/>
  <c r="N71" i="3"/>
  <c r="N87" i="3" s="1"/>
  <c r="AK71" i="3"/>
  <c r="AK87" i="3" s="1"/>
  <c r="Y71" i="3"/>
  <c r="Y87" i="3" s="1"/>
  <c r="M71" i="3"/>
  <c r="M87" i="3" s="1"/>
  <c r="AJ71" i="3"/>
  <c r="AJ87" i="3" s="1"/>
  <c r="X71" i="3"/>
  <c r="X87" i="3" s="1"/>
  <c r="L71" i="3"/>
  <c r="L87" i="3" s="1"/>
  <c r="AI71" i="3"/>
  <c r="AI87" i="3" s="1"/>
  <c r="W71" i="3"/>
  <c r="W87" i="3" s="1"/>
  <c r="K71" i="3"/>
  <c r="K87" i="3" s="1"/>
  <c r="AH71" i="3"/>
  <c r="AH87" i="3" s="1"/>
  <c r="V71" i="3"/>
  <c r="V87" i="3" s="1"/>
  <c r="J71" i="3"/>
  <c r="J87" i="3" s="1"/>
  <c r="AG71" i="3"/>
  <c r="AG87" i="3" s="1"/>
  <c r="U71" i="3"/>
  <c r="U87" i="3" s="1"/>
  <c r="AF71" i="3"/>
  <c r="AF87" i="3" s="1"/>
  <c r="T71" i="3"/>
  <c r="T87" i="3" s="1"/>
  <c r="AP71" i="3"/>
  <c r="AP87" i="3" s="1"/>
  <c r="AD71" i="3"/>
  <c r="AD87" i="3" s="1"/>
  <c r="R71" i="3"/>
  <c r="R87" i="3" s="1"/>
  <c r="AO71" i="3"/>
  <c r="AO87" i="3" s="1"/>
  <c r="AC71" i="3"/>
  <c r="AC87" i="3" s="1"/>
  <c r="Q71" i="3"/>
  <c r="Q87" i="3" s="1"/>
  <c r="AN71" i="3"/>
  <c r="AN87" i="3" s="1"/>
  <c r="AB71" i="3"/>
  <c r="AB87" i="3" s="1"/>
  <c r="P71" i="3"/>
  <c r="P87" i="3" s="1"/>
  <c r="AQ71" i="3"/>
  <c r="AQ87" i="3" s="1"/>
  <c r="AE71" i="3"/>
  <c r="AE87" i="3" s="1"/>
  <c r="S71" i="3"/>
  <c r="S87" i="3" s="1"/>
  <c r="H11" i="3"/>
  <c r="I10" i="3"/>
  <c r="S99" i="6"/>
  <c r="S11" i="6"/>
  <c r="AE99" i="6"/>
  <c r="AE11" i="6"/>
  <c r="P99" i="6"/>
  <c r="P11" i="6"/>
  <c r="AB99" i="6"/>
  <c r="AB11" i="6"/>
  <c r="AN99" i="6"/>
  <c r="AN11" i="6"/>
  <c r="Q99" i="6"/>
  <c r="Q11" i="6"/>
  <c r="AC99" i="6"/>
  <c r="AC11" i="6"/>
  <c r="AO99" i="6"/>
  <c r="AO11" i="6"/>
  <c r="R99" i="6"/>
  <c r="R11" i="6"/>
  <c r="AD99" i="6"/>
  <c r="AD11" i="6"/>
  <c r="AP99" i="6"/>
  <c r="AP11" i="6"/>
  <c r="H99" i="6"/>
  <c r="H11" i="6"/>
  <c r="G12" i="6"/>
  <c r="T99" i="6"/>
  <c r="T11" i="6"/>
  <c r="AF99" i="6"/>
  <c r="AF11" i="6"/>
  <c r="I99" i="6"/>
  <c r="I11" i="6"/>
  <c r="U99" i="6"/>
  <c r="U11" i="6"/>
  <c r="AG99" i="6"/>
  <c r="AG11" i="6"/>
  <c r="J99" i="6"/>
  <c r="J11" i="6"/>
  <c r="V99" i="6"/>
  <c r="V11" i="6"/>
  <c r="AH99" i="6"/>
  <c r="AH11" i="6"/>
  <c r="K99" i="6"/>
  <c r="K11" i="6"/>
  <c r="W99" i="6"/>
  <c r="W11" i="6"/>
  <c r="AI99" i="6"/>
  <c r="AI11" i="6"/>
  <c r="L99" i="6"/>
  <c r="L11" i="6"/>
  <c r="X99" i="6"/>
  <c r="X11" i="6"/>
  <c r="AJ99" i="6"/>
  <c r="AJ11" i="6"/>
  <c r="M99" i="6"/>
  <c r="M11" i="6"/>
  <c r="Y99" i="6"/>
  <c r="Y11" i="6"/>
  <c r="AK99" i="6"/>
  <c r="AK11" i="6"/>
  <c r="N99" i="6"/>
  <c r="N11" i="6"/>
  <c r="Z99" i="6"/>
  <c r="Z11" i="6"/>
  <c r="AL99" i="6"/>
  <c r="AL11" i="6"/>
  <c r="O99" i="6"/>
  <c r="O11" i="6"/>
  <c r="AA99" i="6"/>
  <c r="AA11" i="6"/>
  <c r="AM99" i="6"/>
  <c r="AM11" i="6"/>
  <c r="H52" i="3"/>
  <c r="I51" i="3"/>
  <c r="H107" i="6"/>
  <c r="G107" i="6" s="1"/>
  <c r="G20" i="6"/>
  <c r="I61" i="3"/>
  <c r="H62" i="3"/>
  <c r="I35" i="3"/>
  <c r="H36" i="3"/>
  <c r="I15" i="3"/>
  <c r="H16" i="3"/>
  <c r="I20" i="3"/>
  <c r="H21" i="3"/>
  <c r="H109" i="6"/>
  <c r="G109" i="6" s="1"/>
  <c r="G22" i="6"/>
  <c r="G48" i="6"/>
  <c r="H47" i="6"/>
  <c r="G47" i="6" s="1"/>
  <c r="H100" i="6"/>
  <c r="G13" i="6"/>
  <c r="H40" i="6"/>
  <c r="G40" i="6" s="1"/>
  <c r="G41" i="6"/>
  <c r="H69" i="6"/>
  <c r="G70" i="6"/>
  <c r="H110" i="6"/>
  <c r="G110" i="6" s="1"/>
  <c r="G23" i="6"/>
  <c r="K113" i="6"/>
  <c r="K25" i="6"/>
  <c r="H113" i="6"/>
  <c r="H25" i="6"/>
  <c r="G26" i="6"/>
  <c r="I113" i="6"/>
  <c r="I25" i="6"/>
  <c r="M113" i="6"/>
  <c r="M25" i="6"/>
  <c r="P113" i="6"/>
  <c r="P25" i="6"/>
  <c r="U113" i="6"/>
  <c r="U25" i="6"/>
  <c r="W113" i="6"/>
  <c r="W25" i="6"/>
  <c r="Y113" i="6"/>
  <c r="Y25" i="6"/>
  <c r="AG113" i="6"/>
  <c r="AG25" i="6"/>
  <c r="AK113" i="6"/>
  <c r="AK25" i="6"/>
  <c r="AB113" i="6"/>
  <c r="AB25" i="6"/>
  <c r="AN113" i="6"/>
  <c r="AN25" i="6"/>
  <c r="Q113" i="6"/>
  <c r="Q25" i="6"/>
  <c r="AC113" i="6"/>
  <c r="AC25" i="6"/>
  <c r="AO113" i="6"/>
  <c r="AO25" i="6"/>
  <c r="R113" i="6"/>
  <c r="R25" i="6"/>
  <c r="AD113" i="6"/>
  <c r="AD25" i="6"/>
  <c r="AP113" i="6"/>
  <c r="AP25" i="6"/>
  <c r="S113" i="6"/>
  <c r="S25" i="6"/>
  <c r="AE113" i="6"/>
  <c r="AE25" i="6"/>
  <c r="T113" i="6"/>
  <c r="T25" i="6"/>
  <c r="AF113" i="6"/>
  <c r="AF25" i="6"/>
  <c r="J113" i="6"/>
  <c r="J25" i="6"/>
  <c r="V113" i="6"/>
  <c r="V25" i="6"/>
  <c r="AH113" i="6"/>
  <c r="AH25" i="6"/>
  <c r="AI113" i="6"/>
  <c r="AI25" i="6"/>
  <c r="L113" i="6"/>
  <c r="L25" i="6"/>
  <c r="X113" i="6"/>
  <c r="X25" i="6"/>
  <c r="AJ113" i="6"/>
  <c r="AJ25" i="6"/>
  <c r="N113" i="6"/>
  <c r="N25" i="6"/>
  <c r="Z113" i="6"/>
  <c r="Z25" i="6"/>
  <c r="AL113" i="6"/>
  <c r="AL25" i="6"/>
  <c r="O113" i="6"/>
  <c r="O25" i="6"/>
  <c r="AA113" i="6"/>
  <c r="AA25" i="6"/>
  <c r="AM113" i="6"/>
  <c r="AM25" i="6"/>
  <c r="H108" i="6"/>
  <c r="G108" i="6" s="1"/>
  <c r="G21" i="6"/>
  <c r="H103" i="6"/>
  <c r="G16" i="6"/>
  <c r="G84" i="6"/>
  <c r="H83" i="6"/>
  <c r="G83" i="6" s="1"/>
  <c r="H114" i="6"/>
  <c r="G27" i="6"/>
  <c r="H102" i="6"/>
  <c r="G15" i="6"/>
  <c r="H31" i="3"/>
  <c r="I30" i="3"/>
  <c r="I25" i="3"/>
  <c r="H26" i="3"/>
  <c r="H101" i="6"/>
  <c r="G14" i="6"/>
  <c r="H116" i="6"/>
  <c r="G29" i="6"/>
  <c r="H115" i="6"/>
  <c r="G28" i="6"/>
  <c r="H117" i="6"/>
  <c r="G30" i="6"/>
  <c r="I71" i="3"/>
  <c r="H72" i="3"/>
  <c r="AJ106" i="6"/>
  <c r="AJ105" i="6" s="1"/>
  <c r="AJ18" i="6"/>
  <c r="L106" i="6"/>
  <c r="L105" i="6" s="1"/>
  <c r="L18" i="6"/>
  <c r="X106" i="6"/>
  <c r="X105" i="6" s="1"/>
  <c r="X18" i="6"/>
  <c r="I106" i="6"/>
  <c r="I105" i="6" s="1"/>
  <c r="I18" i="6"/>
  <c r="U106" i="6"/>
  <c r="U105" i="6" s="1"/>
  <c r="U18" i="6"/>
  <c r="AG106" i="6"/>
  <c r="AG105" i="6" s="1"/>
  <c r="AG18" i="6"/>
  <c r="J106" i="6"/>
  <c r="J105" i="6" s="1"/>
  <c r="J18" i="6"/>
  <c r="V106" i="6"/>
  <c r="V105" i="6" s="1"/>
  <c r="V18" i="6"/>
  <c r="AH106" i="6"/>
  <c r="AH105" i="6" s="1"/>
  <c r="AH18" i="6"/>
  <c r="K106" i="6"/>
  <c r="K105" i="6" s="1"/>
  <c r="K18" i="6"/>
  <c r="W106" i="6"/>
  <c r="W105" i="6" s="1"/>
  <c r="W18" i="6"/>
  <c r="AI106" i="6"/>
  <c r="AI105" i="6" s="1"/>
  <c r="AI18" i="6"/>
  <c r="M106" i="6"/>
  <c r="M105" i="6" s="1"/>
  <c r="M18" i="6"/>
  <c r="Y106" i="6"/>
  <c r="Y105" i="6" s="1"/>
  <c r="Y18" i="6"/>
  <c r="AK106" i="6"/>
  <c r="AK105" i="6" s="1"/>
  <c r="AK18" i="6"/>
  <c r="N106" i="6"/>
  <c r="N105" i="6" s="1"/>
  <c r="N18" i="6"/>
  <c r="Z106" i="6"/>
  <c r="Z105" i="6" s="1"/>
  <c r="Z18" i="6"/>
  <c r="AL106" i="6"/>
  <c r="AL105" i="6" s="1"/>
  <c r="AL18" i="6"/>
  <c r="O106" i="6"/>
  <c r="O105" i="6" s="1"/>
  <c r="O18" i="6"/>
  <c r="AA106" i="6"/>
  <c r="AA105" i="6" s="1"/>
  <c r="AA18" i="6"/>
  <c r="AM106" i="6"/>
  <c r="AM105" i="6" s="1"/>
  <c r="AM18" i="6"/>
  <c r="P106" i="6"/>
  <c r="P105" i="6" s="1"/>
  <c r="P18" i="6"/>
  <c r="AB106" i="6"/>
  <c r="AB105" i="6" s="1"/>
  <c r="AB18" i="6"/>
  <c r="AN106" i="6"/>
  <c r="AN105" i="6" s="1"/>
  <c r="AN18" i="6"/>
  <c r="Q106" i="6"/>
  <c r="Q105" i="6" s="1"/>
  <c r="Q18" i="6"/>
  <c r="AC106" i="6"/>
  <c r="AC105" i="6" s="1"/>
  <c r="AC18" i="6"/>
  <c r="AO106" i="6"/>
  <c r="AO105" i="6" s="1"/>
  <c r="AO18" i="6"/>
  <c r="R106" i="6"/>
  <c r="R105" i="6" s="1"/>
  <c r="R18" i="6"/>
  <c r="AD106" i="6"/>
  <c r="AD105" i="6" s="1"/>
  <c r="AD18" i="6"/>
  <c r="AP106" i="6"/>
  <c r="AP105" i="6" s="1"/>
  <c r="AP18" i="6"/>
  <c r="S106" i="6"/>
  <c r="S105" i="6" s="1"/>
  <c r="S18" i="6"/>
  <c r="AE106" i="6"/>
  <c r="AE105" i="6" s="1"/>
  <c r="AE18" i="6"/>
  <c r="H106" i="6"/>
  <c r="G19" i="6"/>
  <c r="H18" i="6"/>
  <c r="T106" i="6"/>
  <c r="T105" i="6" s="1"/>
  <c r="T18" i="6"/>
  <c r="AF106" i="6"/>
  <c r="AF105" i="6" s="1"/>
  <c r="AF18" i="6"/>
  <c r="AG12" i="1"/>
  <c r="AA12" i="1"/>
  <c r="P12" i="1"/>
  <c r="Z12" i="1"/>
  <c r="S12" i="1"/>
  <c r="AO12" i="1"/>
  <c r="X12" i="1"/>
  <c r="L12" i="1"/>
  <c r="J12" i="1"/>
  <c r="R12" i="1"/>
  <c r="AB12" i="1"/>
  <c r="K12" i="1"/>
  <c r="AK12" i="1"/>
  <c r="AE12" i="1"/>
  <c r="AP12" i="1"/>
  <c r="N12" i="1"/>
  <c r="Y12" i="1"/>
  <c r="AF12" i="1"/>
  <c r="AJ12" i="1"/>
  <c r="AH12" i="1"/>
  <c r="AI12" i="1"/>
  <c r="AC12" i="1"/>
  <c r="O12" i="1"/>
  <c r="U12" i="1"/>
  <c r="I12" i="1"/>
  <c r="W12" i="1"/>
  <c r="V12" i="1"/>
  <c r="AN12" i="1"/>
  <c r="M12" i="1"/>
  <c r="T12" i="1"/>
  <c r="Q12" i="1"/>
  <c r="AL12" i="1"/>
  <c r="AD12" i="1"/>
  <c r="AM12" i="1"/>
  <c r="V123" i="6" l="1"/>
  <c r="V25" i="10" s="1"/>
  <c r="AA90" i="6"/>
  <c r="AE90" i="6"/>
  <c r="AI90" i="6"/>
  <c r="AI121" i="6"/>
  <c r="AI23" i="10" s="1"/>
  <c r="M103" i="6"/>
  <c r="AI69" i="6"/>
  <c r="G69" i="6" s="1"/>
  <c r="G18" i="6"/>
  <c r="G115" i="6"/>
  <c r="G114" i="6"/>
  <c r="O112" i="6"/>
  <c r="L112" i="6"/>
  <c r="T112" i="6"/>
  <c r="AO112" i="6"/>
  <c r="AG112" i="6"/>
  <c r="I112" i="6"/>
  <c r="G92" i="6"/>
  <c r="AM90" i="6"/>
  <c r="L90" i="6"/>
  <c r="G94" i="6"/>
  <c r="O122" i="6"/>
  <c r="O24" i="10" s="1"/>
  <c r="AE56" i="3"/>
  <c r="AE84" i="3" s="1"/>
  <c r="AE82" i="3" s="1"/>
  <c r="AD59" i="10" s="1"/>
  <c r="AD61" i="10" s="1"/>
  <c r="P90" i="6"/>
  <c r="T90" i="6"/>
  <c r="X90" i="6"/>
  <c r="AH124" i="6"/>
  <c r="AH26" i="10" s="1"/>
  <c r="T76" i="3"/>
  <c r="T88" i="3" s="1"/>
  <c r="H63" i="3"/>
  <c r="L103" i="6"/>
  <c r="AE69" i="6"/>
  <c r="G116" i="6"/>
  <c r="AL112" i="6"/>
  <c r="AI112" i="6"/>
  <c r="AE112" i="6"/>
  <c r="AC112" i="6"/>
  <c r="Y112" i="6"/>
  <c r="G25" i="6"/>
  <c r="AB90" i="6"/>
  <c r="AF90" i="6"/>
  <c r="AJ90" i="6"/>
  <c r="AP124" i="6"/>
  <c r="H69" i="3"/>
  <c r="G57" i="6"/>
  <c r="AB103" i="6"/>
  <c r="K103" i="6"/>
  <c r="AN90" i="6"/>
  <c r="I90" i="6"/>
  <c r="N66" i="3"/>
  <c r="N86" i="3" s="1"/>
  <c r="AP26" i="10"/>
  <c r="Z112" i="6"/>
  <c r="AH112" i="6"/>
  <c r="S112" i="6"/>
  <c r="Q112" i="6"/>
  <c r="W112" i="6"/>
  <c r="M90" i="6"/>
  <c r="Q90" i="6"/>
  <c r="U90" i="6"/>
  <c r="H59" i="3"/>
  <c r="AG121" i="6"/>
  <c r="AG23" i="10" s="1"/>
  <c r="N103" i="6"/>
  <c r="W103" i="6"/>
  <c r="K112" i="6"/>
  <c r="G11" i="6"/>
  <c r="Y90" i="6"/>
  <c r="AC90" i="6"/>
  <c r="AG90" i="6"/>
  <c r="G93" i="6"/>
  <c r="I122" i="6"/>
  <c r="I24" i="10" s="1"/>
  <c r="Y76" i="3"/>
  <c r="Y88" i="3" s="1"/>
  <c r="H73" i="3"/>
  <c r="H53" i="3"/>
  <c r="N112" i="6"/>
  <c r="V112" i="6"/>
  <c r="AP112" i="6"/>
  <c r="AN112" i="6"/>
  <c r="U112" i="6"/>
  <c r="AK90" i="6"/>
  <c r="AO90" i="6"/>
  <c r="J90" i="6"/>
  <c r="G95" i="6"/>
  <c r="P124" i="6"/>
  <c r="P26" i="10" s="1"/>
  <c r="AK76" i="3"/>
  <c r="AK88" i="3" s="1"/>
  <c r="G74" i="6"/>
  <c r="AC103" i="6"/>
  <c r="N90" i="6"/>
  <c r="R90" i="6"/>
  <c r="V90" i="6"/>
  <c r="AD121" i="6"/>
  <c r="AD23" i="10" s="1"/>
  <c r="G56" i="6"/>
  <c r="AM112" i="6"/>
  <c r="AJ112" i="6"/>
  <c r="J112" i="6"/>
  <c r="AD112" i="6"/>
  <c r="AB112" i="6"/>
  <c r="P112" i="6"/>
  <c r="H79" i="3"/>
  <c r="Z90" i="6"/>
  <c r="AD90" i="6"/>
  <c r="AH90" i="6"/>
  <c r="J122" i="6"/>
  <c r="J24" i="10" s="1"/>
  <c r="U76" i="3"/>
  <c r="U88" i="3" s="1"/>
  <c r="T103" i="6"/>
  <c r="AM103" i="6"/>
  <c r="AL90" i="6"/>
  <c r="AP90" i="6"/>
  <c r="K90" i="6"/>
  <c r="S121" i="6"/>
  <c r="S23" i="10" s="1"/>
  <c r="G59" i="6"/>
  <c r="G117" i="6"/>
  <c r="AA112" i="6"/>
  <c r="X112" i="6"/>
  <c r="AF112" i="6"/>
  <c r="R112" i="6"/>
  <c r="AK112" i="6"/>
  <c r="M112" i="6"/>
  <c r="O90" i="6"/>
  <c r="S90" i="6"/>
  <c r="W90" i="6"/>
  <c r="W121" i="6"/>
  <c r="W23" i="10" s="1"/>
  <c r="G58" i="6"/>
  <c r="AP122" i="6"/>
  <c r="AP24" i="10" s="1"/>
  <c r="AD122" i="6"/>
  <c r="AD24" i="10" s="1"/>
  <c r="AO122" i="6"/>
  <c r="AO24" i="10" s="1"/>
  <c r="AC122" i="6"/>
  <c r="AC24" i="10" s="1"/>
  <c r="Q122" i="6"/>
  <c r="Q24" i="10" s="1"/>
  <c r="AN122" i="6"/>
  <c r="AN24" i="10" s="1"/>
  <c r="AB122" i="6"/>
  <c r="AB24" i="10" s="1"/>
  <c r="P122" i="6"/>
  <c r="P24" i="10" s="1"/>
  <c r="AL122" i="6"/>
  <c r="AL24" i="10" s="1"/>
  <c r="Z122" i="6"/>
  <c r="Z24" i="10" s="1"/>
  <c r="N122" i="6"/>
  <c r="N24" i="10" s="1"/>
  <c r="AK122" i="6"/>
  <c r="AK24" i="10" s="1"/>
  <c r="AH122" i="6"/>
  <c r="AH24" i="10" s="1"/>
  <c r="V122" i="6"/>
  <c r="V24" i="10" s="1"/>
  <c r="AG122" i="6"/>
  <c r="AG24" i="10" s="1"/>
  <c r="U122" i="6"/>
  <c r="U24" i="10" s="1"/>
  <c r="AF122" i="6"/>
  <c r="AF24" i="10" s="1"/>
  <c r="K122" i="6"/>
  <c r="K24" i="10" s="1"/>
  <c r="AE122" i="6"/>
  <c r="AE24" i="10" s="1"/>
  <c r="AA122" i="6"/>
  <c r="AA24" i="10" s="1"/>
  <c r="Y122" i="6"/>
  <c r="Y24" i="10" s="1"/>
  <c r="X122" i="6"/>
  <c r="X24" i="10" s="1"/>
  <c r="W122" i="6"/>
  <c r="W24" i="10" s="1"/>
  <c r="T122" i="6"/>
  <c r="T24" i="10" s="1"/>
  <c r="S122" i="6"/>
  <c r="S24" i="10" s="1"/>
  <c r="R122" i="6"/>
  <c r="R24" i="10" s="1"/>
  <c r="AM122" i="6"/>
  <c r="AM24" i="10" s="1"/>
  <c r="AJ122" i="6"/>
  <c r="AJ24" i="10" s="1"/>
  <c r="M122" i="6"/>
  <c r="M24" i="10" s="1"/>
  <c r="AI122" i="6"/>
  <c r="AI24" i="10" s="1"/>
  <c r="L122" i="6"/>
  <c r="L24" i="10" s="1"/>
  <c r="AK56" i="3"/>
  <c r="AK84" i="3" s="1"/>
  <c r="Y56" i="3"/>
  <c r="Y84" i="3" s="1"/>
  <c r="Y82" i="3" s="1"/>
  <c r="X59" i="10" s="1"/>
  <c r="X61" i="10" s="1"/>
  <c r="M56" i="3"/>
  <c r="M84" i="3" s="1"/>
  <c r="AJ56" i="3"/>
  <c r="AJ84" i="3" s="1"/>
  <c r="X56" i="3"/>
  <c r="X84" i="3" s="1"/>
  <c r="L56" i="3"/>
  <c r="L84" i="3" s="1"/>
  <c r="AI56" i="3"/>
  <c r="AI84" i="3" s="1"/>
  <c r="W56" i="3"/>
  <c r="W84" i="3" s="1"/>
  <c r="K56" i="3"/>
  <c r="K84" i="3" s="1"/>
  <c r="AH56" i="3"/>
  <c r="AH84" i="3" s="1"/>
  <c r="AH82" i="3" s="1"/>
  <c r="AG59" i="10" s="1"/>
  <c r="AG61" i="10" s="1"/>
  <c r="V56" i="3"/>
  <c r="V84" i="3" s="1"/>
  <c r="J56" i="3"/>
  <c r="J84" i="3" s="1"/>
  <c r="J82" i="3" s="1"/>
  <c r="I59" i="10" s="1"/>
  <c r="I61" i="10" s="1"/>
  <c r="AG56" i="3"/>
  <c r="AG84" i="3" s="1"/>
  <c r="U56" i="3"/>
  <c r="U84" i="3" s="1"/>
  <c r="AF56" i="3"/>
  <c r="AF84" i="3" s="1"/>
  <c r="T56" i="3"/>
  <c r="T84" i="3" s="1"/>
  <c r="AQ56" i="3"/>
  <c r="AQ84" i="3" s="1"/>
  <c r="S56" i="3"/>
  <c r="S84" i="3" s="1"/>
  <c r="AP56" i="3"/>
  <c r="AP84" i="3" s="1"/>
  <c r="AD56" i="3"/>
  <c r="AD84" i="3" s="1"/>
  <c r="AD82" i="3" s="1"/>
  <c r="AC59" i="10" s="1"/>
  <c r="AC61" i="10" s="1"/>
  <c r="R56" i="3"/>
  <c r="R84" i="3" s="1"/>
  <c r="AN56" i="3"/>
  <c r="AN84" i="3" s="1"/>
  <c r="AN82" i="3" s="1"/>
  <c r="AM59" i="10" s="1"/>
  <c r="AM61" i="10" s="1"/>
  <c r="AB56" i="3"/>
  <c r="AB84" i="3" s="1"/>
  <c r="P56" i="3"/>
  <c r="P84" i="3" s="1"/>
  <c r="P82" i="3" s="1"/>
  <c r="O59" i="10" s="1"/>
  <c r="O61" i="10" s="1"/>
  <c r="AM56" i="3"/>
  <c r="AM84" i="3" s="1"/>
  <c r="AA56" i="3"/>
  <c r="AA84" i="3" s="1"/>
  <c r="AA82" i="3" s="1"/>
  <c r="Z59" i="10" s="1"/>
  <c r="Z61" i="10" s="1"/>
  <c r="O56" i="3"/>
  <c r="O84" i="3" s="1"/>
  <c r="AL56" i="3"/>
  <c r="AL84" i="3" s="1"/>
  <c r="Z56" i="3"/>
  <c r="Z84" i="3" s="1"/>
  <c r="N56" i="3"/>
  <c r="N84" i="3" s="1"/>
  <c r="AO56" i="3"/>
  <c r="AO84" i="3" s="1"/>
  <c r="AC56" i="3"/>
  <c r="AC84" i="3" s="1"/>
  <c r="AC82" i="3" s="1"/>
  <c r="AB59" i="10" s="1"/>
  <c r="AB61" i="10" s="1"/>
  <c r="Q56" i="3"/>
  <c r="Q84" i="3" s="1"/>
  <c r="AQ66" i="3"/>
  <c r="AQ86" i="3" s="1"/>
  <c r="AE66" i="3"/>
  <c r="AE86" i="3" s="1"/>
  <c r="S66" i="3"/>
  <c r="S86" i="3" s="1"/>
  <c r="AP66" i="3"/>
  <c r="AP86" i="3" s="1"/>
  <c r="AD66" i="3"/>
  <c r="AD86" i="3" s="1"/>
  <c r="R66" i="3"/>
  <c r="R86" i="3" s="1"/>
  <c r="AO66" i="3"/>
  <c r="AO86" i="3" s="1"/>
  <c r="AC66" i="3"/>
  <c r="AC86" i="3" s="1"/>
  <c r="Q66" i="3"/>
  <c r="Q86" i="3" s="1"/>
  <c r="AN66" i="3"/>
  <c r="AN86" i="3" s="1"/>
  <c r="AB66" i="3"/>
  <c r="AB86" i="3" s="1"/>
  <c r="P66" i="3"/>
  <c r="P86" i="3" s="1"/>
  <c r="AM66" i="3"/>
  <c r="AM86" i="3" s="1"/>
  <c r="AA66" i="3"/>
  <c r="AA86" i="3" s="1"/>
  <c r="O66" i="3"/>
  <c r="O86" i="3" s="1"/>
  <c r="AL66" i="3"/>
  <c r="AL86" i="3" s="1"/>
  <c r="Z66" i="3"/>
  <c r="Z86" i="3" s="1"/>
  <c r="AK66" i="3"/>
  <c r="AK86" i="3" s="1"/>
  <c r="Y66" i="3"/>
  <c r="Y86" i="3" s="1"/>
  <c r="M66" i="3"/>
  <c r="M86" i="3" s="1"/>
  <c r="AJ66" i="3"/>
  <c r="AJ86" i="3" s="1"/>
  <c r="X66" i="3"/>
  <c r="X86" i="3" s="1"/>
  <c r="L66" i="3"/>
  <c r="L86" i="3" s="1"/>
  <c r="AH66" i="3"/>
  <c r="AH86" i="3" s="1"/>
  <c r="V66" i="3"/>
  <c r="V86" i="3" s="1"/>
  <c r="J66" i="3"/>
  <c r="J86" i="3" s="1"/>
  <c r="AG66" i="3"/>
  <c r="AG86" i="3" s="1"/>
  <c r="U66" i="3"/>
  <c r="U86" i="3" s="1"/>
  <c r="AF66" i="3"/>
  <c r="AF86" i="3" s="1"/>
  <c r="T66" i="3"/>
  <c r="T86" i="3" s="1"/>
  <c r="AI66" i="3"/>
  <c r="AI86" i="3" s="1"/>
  <c r="W66" i="3"/>
  <c r="W86" i="3" s="1"/>
  <c r="K66" i="3"/>
  <c r="K86" i="3" s="1"/>
  <c r="AG76" i="3"/>
  <c r="AG88" i="3" s="1"/>
  <c r="AF76" i="3"/>
  <c r="AF88" i="3" s="1"/>
  <c r="AQ76" i="3"/>
  <c r="AQ88" i="3" s="1"/>
  <c r="AE76" i="3"/>
  <c r="AE88" i="3" s="1"/>
  <c r="S76" i="3"/>
  <c r="S88" i="3" s="1"/>
  <c r="AP76" i="3"/>
  <c r="AP88" i="3" s="1"/>
  <c r="AD76" i="3"/>
  <c r="AD88" i="3" s="1"/>
  <c r="R76" i="3"/>
  <c r="R88" i="3" s="1"/>
  <c r="AO76" i="3"/>
  <c r="AO88" i="3" s="1"/>
  <c r="AC76" i="3"/>
  <c r="AC88" i="3" s="1"/>
  <c r="Q76" i="3"/>
  <c r="Q88" i="3" s="1"/>
  <c r="AN76" i="3"/>
  <c r="AN88" i="3" s="1"/>
  <c r="AB76" i="3"/>
  <c r="AB88" i="3" s="1"/>
  <c r="P76" i="3"/>
  <c r="P88" i="3" s="1"/>
  <c r="AM76" i="3"/>
  <c r="AM88" i="3" s="1"/>
  <c r="AA76" i="3"/>
  <c r="AA88" i="3" s="1"/>
  <c r="O76" i="3"/>
  <c r="O88" i="3" s="1"/>
  <c r="AL76" i="3"/>
  <c r="AL88" i="3" s="1"/>
  <c r="Z76" i="3"/>
  <c r="Z88" i="3" s="1"/>
  <c r="N76" i="3"/>
  <c r="N88" i="3" s="1"/>
  <c r="AJ76" i="3"/>
  <c r="AJ88" i="3" s="1"/>
  <c r="X76" i="3"/>
  <c r="X88" i="3" s="1"/>
  <c r="L76" i="3"/>
  <c r="L88" i="3" s="1"/>
  <c r="AI76" i="3"/>
  <c r="AI88" i="3" s="1"/>
  <c r="W76" i="3"/>
  <c r="W88" i="3" s="1"/>
  <c r="K76" i="3"/>
  <c r="K88" i="3" s="1"/>
  <c r="AH76" i="3"/>
  <c r="AH88" i="3" s="1"/>
  <c r="V76" i="3"/>
  <c r="V88" i="3" s="1"/>
  <c r="J76" i="3"/>
  <c r="J88" i="3" s="1"/>
  <c r="M76" i="3"/>
  <c r="M88" i="3" s="1"/>
  <c r="AF124" i="6"/>
  <c r="AF26" i="10" s="1"/>
  <c r="T124" i="6"/>
  <c r="AE124" i="6"/>
  <c r="AE26" i="10" s="1"/>
  <c r="S124" i="6"/>
  <c r="S26" i="10" s="1"/>
  <c r="AD124" i="6"/>
  <c r="AD26" i="10" s="1"/>
  <c r="R124" i="6"/>
  <c r="R26" i="10" s="1"/>
  <c r="AN124" i="6"/>
  <c r="AN26" i="10" s="1"/>
  <c r="AB124" i="6"/>
  <c r="AM124" i="6"/>
  <c r="AA124" i="6"/>
  <c r="AA26" i="10" s="1"/>
  <c r="O124" i="6"/>
  <c r="O26" i="10" s="1"/>
  <c r="AL124" i="6"/>
  <c r="AL26" i="10" s="1"/>
  <c r="Z124" i="6"/>
  <c r="Z26" i="10" s="1"/>
  <c r="N124" i="6"/>
  <c r="AK124" i="6"/>
  <c r="AK26" i="10" s="1"/>
  <c r="Y124" i="6"/>
  <c r="Y26" i="10" s="1"/>
  <c r="M124" i="6"/>
  <c r="AJ124" i="6"/>
  <c r="AJ26" i="10" s="1"/>
  <c r="X124" i="6"/>
  <c r="X26" i="10" s="1"/>
  <c r="L124" i="6"/>
  <c r="AI124" i="6"/>
  <c r="AI26" i="10" s="1"/>
  <c r="W124" i="6"/>
  <c r="K124" i="6"/>
  <c r="AO124" i="6"/>
  <c r="AO26" i="10" s="1"/>
  <c r="AG124" i="6"/>
  <c r="AG26" i="10" s="1"/>
  <c r="AC124" i="6"/>
  <c r="V124" i="6"/>
  <c r="V26" i="10" s="1"/>
  <c r="U124" i="6"/>
  <c r="U26" i="10" s="1"/>
  <c r="Q124" i="6"/>
  <c r="Q26" i="10" s="1"/>
  <c r="J124" i="6"/>
  <c r="J26" i="10" s="1"/>
  <c r="I124" i="6"/>
  <c r="I26" i="10" s="1"/>
  <c r="AM121" i="6"/>
  <c r="AM23" i="10" s="1"/>
  <c r="AA121" i="6"/>
  <c r="AA23" i="10" s="1"/>
  <c r="O121" i="6"/>
  <c r="O23" i="10" s="1"/>
  <c r="AK121" i="6"/>
  <c r="AK23" i="10" s="1"/>
  <c r="Y121" i="6"/>
  <c r="Y23" i="10" s="1"/>
  <c r="M121" i="6"/>
  <c r="M23" i="10" s="1"/>
  <c r="U121" i="6"/>
  <c r="U23" i="10" s="1"/>
  <c r="I121" i="6"/>
  <c r="I23" i="10" s="1"/>
  <c r="AF121" i="6"/>
  <c r="AF23" i="10" s="1"/>
  <c r="AB121" i="6"/>
  <c r="AB23" i="10" s="1"/>
  <c r="K121" i="6"/>
  <c r="K23" i="10" s="1"/>
  <c r="Z121" i="6"/>
  <c r="Z23" i="10" s="1"/>
  <c r="J121" i="6"/>
  <c r="J23" i="10" s="1"/>
  <c r="AP121" i="6"/>
  <c r="AP23" i="10" s="1"/>
  <c r="X121" i="6"/>
  <c r="X23" i="10" s="1"/>
  <c r="AO121" i="6"/>
  <c r="AO23" i="10" s="1"/>
  <c r="AN121" i="6"/>
  <c r="AN23" i="10" s="1"/>
  <c r="V121" i="6"/>
  <c r="V23" i="10" s="1"/>
  <c r="AL121" i="6"/>
  <c r="AL23" i="10" s="1"/>
  <c r="T121" i="6"/>
  <c r="T23" i="10" s="1"/>
  <c r="AJ121" i="6"/>
  <c r="AJ23" i="10" s="1"/>
  <c r="R121" i="6"/>
  <c r="R23" i="10" s="1"/>
  <c r="AH121" i="6"/>
  <c r="AH23" i="10" s="1"/>
  <c r="Q121" i="6"/>
  <c r="Q23" i="10" s="1"/>
  <c r="AE121" i="6"/>
  <c r="AE23" i="10" s="1"/>
  <c r="P121" i="6"/>
  <c r="P23" i="10" s="1"/>
  <c r="N121" i="6"/>
  <c r="N23" i="10" s="1"/>
  <c r="AC121" i="6"/>
  <c r="AC23" i="10" s="1"/>
  <c r="L121" i="6"/>
  <c r="L23" i="10" s="1"/>
  <c r="Y61" i="6"/>
  <c r="T61" i="6"/>
  <c r="AE123" i="6"/>
  <c r="AE25" i="10" s="1"/>
  <c r="S123" i="6"/>
  <c r="S25" i="10" s="1"/>
  <c r="AP123" i="6"/>
  <c r="AP25" i="10" s="1"/>
  <c r="AD123" i="6"/>
  <c r="AD25" i="10" s="1"/>
  <c r="R123" i="6"/>
  <c r="R25" i="10" s="1"/>
  <c r="AO123" i="6"/>
  <c r="AO25" i="10" s="1"/>
  <c r="AC123" i="6"/>
  <c r="AC25" i="10" s="1"/>
  <c r="Q123" i="6"/>
  <c r="Q25" i="10" s="1"/>
  <c r="AM123" i="6"/>
  <c r="AM25" i="10" s="1"/>
  <c r="AA123" i="6"/>
  <c r="AA25" i="10" s="1"/>
  <c r="O123" i="6"/>
  <c r="O25" i="10" s="1"/>
  <c r="AL123" i="6"/>
  <c r="AL25" i="10" s="1"/>
  <c r="Z123" i="6"/>
  <c r="Z25" i="10" s="1"/>
  <c r="N123" i="6"/>
  <c r="N25" i="10" s="1"/>
  <c r="AK123" i="6"/>
  <c r="AK25" i="10" s="1"/>
  <c r="Y123" i="6"/>
  <c r="Y25" i="10" s="1"/>
  <c r="AJ123" i="6"/>
  <c r="AJ25" i="10" s="1"/>
  <c r="AI123" i="6"/>
  <c r="AI25" i="10" s="1"/>
  <c r="W123" i="6"/>
  <c r="W25" i="10" s="1"/>
  <c r="K123" i="6"/>
  <c r="K25" i="10" s="1"/>
  <c r="AH123" i="6"/>
  <c r="AH25" i="10" s="1"/>
  <c r="J123" i="6"/>
  <c r="J25" i="10" s="1"/>
  <c r="AB123" i="6"/>
  <c r="AB25" i="10" s="1"/>
  <c r="X123" i="6"/>
  <c r="X25" i="10" s="1"/>
  <c r="U123" i="6"/>
  <c r="U25" i="10" s="1"/>
  <c r="T123" i="6"/>
  <c r="T25" i="10" s="1"/>
  <c r="P123" i="6"/>
  <c r="P25" i="10" s="1"/>
  <c r="M123" i="6"/>
  <c r="M25" i="10" s="1"/>
  <c r="L123" i="6"/>
  <c r="L25" i="10" s="1"/>
  <c r="I123" i="6"/>
  <c r="I25" i="10" s="1"/>
  <c r="G65" i="6"/>
  <c r="AN123" i="6"/>
  <c r="AN25" i="10" s="1"/>
  <c r="AG123" i="6"/>
  <c r="AG25" i="10" s="1"/>
  <c r="AF123" i="6"/>
  <c r="AF25" i="10" s="1"/>
  <c r="G106" i="6"/>
  <c r="H105" i="6"/>
  <c r="G105" i="6" s="1"/>
  <c r="I87" i="3"/>
  <c r="H87" i="3" s="1"/>
  <c r="I88" i="3"/>
  <c r="H71" i="3"/>
  <c r="G101" i="6"/>
  <c r="I45" i="3"/>
  <c r="H45" i="3" s="1"/>
  <c r="H25" i="3"/>
  <c r="I46" i="3"/>
  <c r="H46" i="3" s="1"/>
  <c r="H30" i="3"/>
  <c r="G102" i="6"/>
  <c r="G103" i="6"/>
  <c r="H112" i="6"/>
  <c r="G113" i="6"/>
  <c r="G100" i="6"/>
  <c r="H23" i="10"/>
  <c r="I44" i="3"/>
  <c r="H44" i="3" s="1"/>
  <c r="H20" i="3"/>
  <c r="H15" i="3"/>
  <c r="I43" i="3"/>
  <c r="H43" i="3" s="1"/>
  <c r="H35" i="3"/>
  <c r="I47" i="3"/>
  <c r="H47" i="3" s="1"/>
  <c r="I85" i="3"/>
  <c r="H85" i="3" s="1"/>
  <c r="H61" i="3"/>
  <c r="H51" i="3"/>
  <c r="I83" i="3"/>
  <c r="AM98" i="6"/>
  <c r="AA98" i="6"/>
  <c r="AA22" i="10"/>
  <c r="O98" i="6"/>
  <c r="AL98" i="6"/>
  <c r="Z98" i="6"/>
  <c r="N98" i="6"/>
  <c r="AK98" i="6"/>
  <c r="Y98" i="6"/>
  <c r="M98" i="6"/>
  <c r="AJ98" i="6"/>
  <c r="X98" i="6"/>
  <c r="L98" i="6"/>
  <c r="AI98" i="6"/>
  <c r="AI22" i="10"/>
  <c r="W98" i="6"/>
  <c r="W22" i="10"/>
  <c r="K98" i="6"/>
  <c r="AH98" i="6"/>
  <c r="V98" i="6"/>
  <c r="J98" i="6"/>
  <c r="AG98" i="6"/>
  <c r="AG22" i="10"/>
  <c r="U98" i="6"/>
  <c r="U22" i="10"/>
  <c r="I98" i="6"/>
  <c r="AF98" i="6"/>
  <c r="T98" i="6"/>
  <c r="G99" i="6"/>
  <c r="H22" i="10"/>
  <c r="H98" i="6"/>
  <c r="AP98" i="6"/>
  <c r="AD98" i="6"/>
  <c r="R98" i="6"/>
  <c r="R22" i="10"/>
  <c r="AO98" i="6"/>
  <c r="AC98" i="6"/>
  <c r="Q98" i="6"/>
  <c r="AN98" i="6"/>
  <c r="AB98" i="6"/>
  <c r="P98" i="6"/>
  <c r="P22" i="10"/>
  <c r="AE98" i="6"/>
  <c r="S98" i="6"/>
  <c r="H10" i="3"/>
  <c r="I42" i="3"/>
  <c r="G36" i="6"/>
  <c r="G91" i="6"/>
  <c r="H90" i="6"/>
  <c r="I120" i="6"/>
  <c r="I32" i="6"/>
  <c r="U120" i="6"/>
  <c r="U32" i="6"/>
  <c r="AG120" i="6"/>
  <c r="AG32" i="6"/>
  <c r="J120" i="6"/>
  <c r="J32" i="6"/>
  <c r="V120" i="6"/>
  <c r="V32" i="6"/>
  <c r="AH120" i="6"/>
  <c r="AH32" i="6"/>
  <c r="K120" i="6"/>
  <c r="K32" i="6"/>
  <c r="W120" i="6"/>
  <c r="W32" i="6"/>
  <c r="AI120" i="6"/>
  <c r="AI32" i="6"/>
  <c r="L120" i="6"/>
  <c r="L32" i="6"/>
  <c r="X120" i="6"/>
  <c r="X32" i="6"/>
  <c r="AJ120" i="6"/>
  <c r="AJ32" i="6"/>
  <c r="M120" i="6"/>
  <c r="M32" i="6"/>
  <c r="Y32" i="6"/>
  <c r="AK120" i="6"/>
  <c r="AK22" i="10" s="1"/>
  <c r="AK32" i="6"/>
  <c r="N120" i="6"/>
  <c r="N32" i="6"/>
  <c r="Z120" i="6"/>
  <c r="Z32" i="6"/>
  <c r="AL120" i="6"/>
  <c r="AL32" i="6"/>
  <c r="O120" i="6"/>
  <c r="O32" i="6"/>
  <c r="AA120" i="6"/>
  <c r="AA32" i="6"/>
  <c r="AM120" i="6"/>
  <c r="AM22" i="10" s="1"/>
  <c r="AM32" i="6"/>
  <c r="P120" i="6"/>
  <c r="P32" i="6"/>
  <c r="AB120" i="6"/>
  <c r="AB32" i="6"/>
  <c r="AN120" i="6"/>
  <c r="AN32" i="6"/>
  <c r="Q32" i="6"/>
  <c r="AC120" i="6"/>
  <c r="AC22" i="10" s="1"/>
  <c r="AC32" i="6"/>
  <c r="AO120" i="6"/>
  <c r="AO32" i="6"/>
  <c r="R120" i="6"/>
  <c r="R32" i="6"/>
  <c r="AD120" i="6"/>
  <c r="AD32" i="6"/>
  <c r="AP120" i="6"/>
  <c r="AP32" i="6"/>
  <c r="S120" i="6"/>
  <c r="S22" i="10" s="1"/>
  <c r="S32" i="6"/>
  <c r="AE120" i="6"/>
  <c r="AE22" i="10" s="1"/>
  <c r="AE32" i="6"/>
  <c r="H120" i="6"/>
  <c r="G33" i="6"/>
  <c r="H32" i="6"/>
  <c r="T32" i="6"/>
  <c r="AF120" i="6"/>
  <c r="AF32" i="6"/>
  <c r="H122" i="6"/>
  <c r="H24" i="10" s="1"/>
  <c r="G35" i="6"/>
  <c r="H124" i="6"/>
  <c r="H26" i="10" s="1"/>
  <c r="G37" i="6"/>
  <c r="H67" i="3"/>
  <c r="I66" i="3"/>
  <c r="H121" i="6"/>
  <c r="G34" i="6"/>
  <c r="H57" i="3"/>
  <c r="I56" i="3"/>
  <c r="H77" i="3"/>
  <c r="I76" i="3"/>
  <c r="G55" i="6"/>
  <c r="H54" i="6"/>
  <c r="G54" i="6" s="1"/>
  <c r="AD53" i="1" l="1"/>
  <c r="R53" i="1"/>
  <c r="AB53" i="1"/>
  <c r="Q82" i="3"/>
  <c r="P59" i="10" s="1"/>
  <c r="P61" i="10" s="1"/>
  <c r="R82" i="3"/>
  <c r="Q59" i="10" s="1"/>
  <c r="Q61" i="10" s="1"/>
  <c r="V82" i="3"/>
  <c r="U59" i="10" s="1"/>
  <c r="U61" i="10" s="1"/>
  <c r="AO82" i="3"/>
  <c r="AN59" i="10" s="1"/>
  <c r="AN61" i="10" s="1"/>
  <c r="K82" i="3"/>
  <c r="J59" i="10" s="1"/>
  <c r="J61" i="10" s="1"/>
  <c r="N82" i="3"/>
  <c r="M59" i="10" s="1"/>
  <c r="M61" i="10" s="1"/>
  <c r="S82" i="3"/>
  <c r="R59" i="10" s="1"/>
  <c r="R61" i="10" s="1"/>
  <c r="W82" i="3"/>
  <c r="V59" i="10" s="1"/>
  <c r="V61" i="10" s="1"/>
  <c r="AP82" i="3"/>
  <c r="AO59" i="10" s="1"/>
  <c r="AO61" i="10" s="1"/>
  <c r="Z82" i="3"/>
  <c r="Y59" i="10" s="1"/>
  <c r="Y61" i="10" s="1"/>
  <c r="AI82" i="3"/>
  <c r="AH59" i="10" s="1"/>
  <c r="AH61" i="10" s="1"/>
  <c r="AL82" i="3"/>
  <c r="AK59" i="10" s="1"/>
  <c r="AK61" i="10" s="1"/>
  <c r="AQ82" i="3"/>
  <c r="AP59" i="10" s="1"/>
  <c r="AP61" i="10" s="1"/>
  <c r="L82" i="3"/>
  <c r="K59" i="10" s="1"/>
  <c r="K61" i="10" s="1"/>
  <c r="G24" i="10"/>
  <c r="O82" i="3"/>
  <c r="N59" i="10" s="1"/>
  <c r="N61" i="10" s="1"/>
  <c r="T82" i="3"/>
  <c r="S59" i="10" s="1"/>
  <c r="S61" i="10" s="1"/>
  <c r="X82" i="3"/>
  <c r="W59" i="10" s="1"/>
  <c r="W61" i="10" s="1"/>
  <c r="AF82" i="3"/>
  <c r="AE59" i="10" s="1"/>
  <c r="AE61" i="10" s="1"/>
  <c r="AJ82" i="3"/>
  <c r="AI59" i="10" s="1"/>
  <c r="AI61" i="10" s="1"/>
  <c r="AM82" i="3"/>
  <c r="AL59" i="10" s="1"/>
  <c r="AL61" i="10" s="1"/>
  <c r="M82" i="3"/>
  <c r="L59" i="10" s="1"/>
  <c r="L61" i="10" s="1"/>
  <c r="U82" i="3"/>
  <c r="T59" i="10" s="1"/>
  <c r="T61" i="10" s="1"/>
  <c r="AB82" i="3"/>
  <c r="AA59" i="10" s="1"/>
  <c r="AA61" i="10" s="1"/>
  <c r="AG82" i="3"/>
  <c r="AF59" i="10" s="1"/>
  <c r="AF61" i="10" s="1"/>
  <c r="AK82" i="3"/>
  <c r="AJ59" i="10" s="1"/>
  <c r="AJ61" i="10" s="1"/>
  <c r="H76" i="3"/>
  <c r="AP119" i="6"/>
  <c r="AN119" i="6"/>
  <c r="AL119" i="6"/>
  <c r="AJ119" i="6"/>
  <c r="AH119" i="6"/>
  <c r="Q61" i="6"/>
  <c r="AF119" i="6"/>
  <c r="AN22" i="10"/>
  <c r="AP22" i="10"/>
  <c r="AH61" i="6"/>
  <c r="AN61" i="6"/>
  <c r="AD61" i="6"/>
  <c r="G63" i="6"/>
  <c r="H78" i="3"/>
  <c r="M26" i="10"/>
  <c r="AD119" i="6"/>
  <c r="AB119" i="6"/>
  <c r="Z119" i="6"/>
  <c r="X119" i="6"/>
  <c r="V119" i="6"/>
  <c r="H123" i="6"/>
  <c r="G23" i="10"/>
  <c r="M61" i="6"/>
  <c r="AF61" i="6"/>
  <c r="G66" i="6"/>
  <c r="W26" i="10"/>
  <c r="AP53" i="1"/>
  <c r="T120" i="6"/>
  <c r="G98" i="6"/>
  <c r="U61" i="6"/>
  <c r="Z61" i="6"/>
  <c r="L61" i="6"/>
  <c r="G64" i="6"/>
  <c r="N26" i="10"/>
  <c r="AI53" i="1"/>
  <c r="G32" i="6"/>
  <c r="R119" i="6"/>
  <c r="P119" i="6"/>
  <c r="N119" i="6"/>
  <c r="L119" i="6"/>
  <c r="J119" i="6"/>
  <c r="J22" i="10"/>
  <c r="L22" i="10"/>
  <c r="N22" i="10"/>
  <c r="AI61" i="6"/>
  <c r="AO61" i="6"/>
  <c r="X61" i="6"/>
  <c r="G121" i="6"/>
  <c r="G112" i="6"/>
  <c r="H88" i="3"/>
  <c r="I61" i="6"/>
  <c r="N61" i="6"/>
  <c r="AJ61" i="6"/>
  <c r="AO119" i="6"/>
  <c r="AM119" i="6"/>
  <c r="AK119" i="6"/>
  <c r="AI119" i="6"/>
  <c r="AG119" i="6"/>
  <c r="V22" i="10"/>
  <c r="Z22" i="10"/>
  <c r="V61" i="6"/>
  <c r="AA61" i="6"/>
  <c r="AL61" i="6"/>
  <c r="K26" i="10"/>
  <c r="G26" i="10" s="1"/>
  <c r="AO22" i="10"/>
  <c r="X22" i="10"/>
  <c r="AK61" i="6"/>
  <c r="AP61" i="6"/>
  <c r="AM26" i="10"/>
  <c r="AB26" i="10"/>
  <c r="AE53" i="1"/>
  <c r="Q53" i="1"/>
  <c r="I53" i="1"/>
  <c r="Z53" i="1"/>
  <c r="AE119" i="6"/>
  <c r="AC119" i="6"/>
  <c r="AA119" i="6"/>
  <c r="Y120" i="6"/>
  <c r="W119" i="6"/>
  <c r="U119" i="6"/>
  <c r="AF22" i="10"/>
  <c r="AH22" i="10"/>
  <c r="AJ22" i="10"/>
  <c r="AL22" i="10"/>
  <c r="R61" i="6"/>
  <c r="J61" i="6"/>
  <c r="O61" i="6"/>
  <c r="T26" i="10"/>
  <c r="AC26" i="10"/>
  <c r="L26" i="10"/>
  <c r="AO53" i="1"/>
  <c r="S53" i="1"/>
  <c r="G124" i="6"/>
  <c r="AE61" i="6"/>
  <c r="W61" i="6"/>
  <c r="AB61" i="6"/>
  <c r="H68" i="3"/>
  <c r="S119" i="6"/>
  <c r="Q120" i="6"/>
  <c r="O119" i="6"/>
  <c r="M119" i="6"/>
  <c r="K119" i="6"/>
  <c r="I119" i="6"/>
  <c r="K22" i="10"/>
  <c r="M22" i="10"/>
  <c r="O22" i="10"/>
  <c r="S61" i="6"/>
  <c r="AM61" i="6"/>
  <c r="P61" i="6"/>
  <c r="AH53" i="1"/>
  <c r="AC53" i="1"/>
  <c r="L53" i="1"/>
  <c r="G122" i="6"/>
  <c r="G90" i="6"/>
  <c r="AB22" i="10"/>
  <c r="AD22" i="10"/>
  <c r="I22" i="10"/>
  <c r="AG61" i="6"/>
  <c r="K61" i="6"/>
  <c r="AC61" i="6"/>
  <c r="H58" i="3"/>
  <c r="K53" i="1"/>
  <c r="AA53" i="1"/>
  <c r="V53" i="1"/>
  <c r="AK53" i="1"/>
  <c r="H56" i="3"/>
  <c r="I84" i="3"/>
  <c r="H84" i="3" s="1"/>
  <c r="H66" i="3"/>
  <c r="I86" i="3"/>
  <c r="H86" i="3" s="1"/>
  <c r="H119" i="6"/>
  <c r="H42" i="3"/>
  <c r="I41" i="3"/>
  <c r="H83" i="3"/>
  <c r="I82" i="3"/>
  <c r="H82" i="3" s="1"/>
  <c r="G82" i="3" s="1"/>
  <c r="H61" i="6"/>
  <c r="G62" i="6"/>
  <c r="AH116" i="1"/>
  <c r="AM53" i="1"/>
  <c r="AG53" i="1"/>
  <c r="X53" i="1" l="1"/>
  <c r="AF53" i="1"/>
  <c r="U53" i="1"/>
  <c r="Y53" i="1"/>
  <c r="W53" i="1"/>
  <c r="J53" i="1"/>
  <c r="AL53" i="1"/>
  <c r="G123" i="6"/>
  <c r="H25" i="10"/>
  <c r="G25" i="10" s="1"/>
  <c r="G61" i="6"/>
  <c r="G83" i="3"/>
  <c r="AL116" i="1"/>
  <c r="T119" i="6"/>
  <c r="T22" i="10"/>
  <c r="AD116" i="1"/>
  <c r="K116" i="1"/>
  <c r="AP116" i="1"/>
  <c r="Z116" i="1"/>
  <c r="G88" i="3"/>
  <c r="G120" i="6"/>
  <c r="W116" i="1"/>
  <c r="S116" i="1"/>
  <c r="V116" i="1"/>
  <c r="T53" i="1"/>
  <c r="G86" i="3"/>
  <c r="P53" i="1"/>
  <c r="Q119" i="6"/>
  <c r="G119" i="6" s="1"/>
  <c r="Q22" i="10"/>
  <c r="G22" i="10" s="1"/>
  <c r="M53" i="1"/>
  <c r="N53" i="1"/>
  <c r="G85" i="3"/>
  <c r="G84" i="3"/>
  <c r="H53" i="1"/>
  <c r="O53" i="1"/>
  <c r="AJ53" i="1"/>
  <c r="Y119" i="6"/>
  <c r="Y22" i="10"/>
  <c r="AN53" i="1"/>
  <c r="G87" i="3"/>
  <c r="H41" i="3"/>
  <c r="G42" i="3" s="1"/>
  <c r="H59" i="10"/>
  <c r="AA116" i="1" l="1"/>
  <c r="N116" i="1"/>
  <c r="L116" i="1"/>
  <c r="AF116" i="1"/>
  <c r="U116" i="1"/>
  <c r="R116" i="1"/>
  <c r="AN116" i="1"/>
  <c r="AO116" i="1"/>
  <c r="AE116" i="1"/>
  <c r="X116" i="1"/>
  <c r="AG116" i="1"/>
  <c r="Y116" i="1"/>
  <c r="O40" i="4"/>
  <c r="O46" i="4" s="1"/>
  <c r="O47" i="4" s="1"/>
  <c r="AC116" i="1"/>
  <c r="G41" i="3"/>
  <c r="G44" i="3"/>
  <c r="G47" i="3"/>
  <c r="G46" i="3"/>
  <c r="G45" i="3"/>
  <c r="G43" i="3"/>
  <c r="AI116" i="1"/>
  <c r="M116" i="1"/>
  <c r="AB116" i="1"/>
  <c r="T116" i="1"/>
  <c r="Q116" i="1"/>
  <c r="H116" i="1"/>
  <c r="J116" i="1"/>
  <c r="P116" i="1"/>
  <c r="AJ116" i="1"/>
  <c r="AK116" i="1"/>
  <c r="I116" i="1"/>
  <c r="AM116" i="1"/>
  <c r="O116" i="1"/>
  <c r="H61" i="10"/>
  <c r="G61" i="10" s="1"/>
  <c r="G59" i="10"/>
  <c r="AN40" i="4" l="1"/>
  <c r="AN46" i="4" s="1"/>
  <c r="AN47" i="4" s="1"/>
  <c r="AO40" i="4"/>
  <c r="AO46" i="4" s="1"/>
  <c r="AO47" i="4" s="1"/>
  <c r="AF40" i="4"/>
  <c r="AF46" i="4" s="1"/>
  <c r="AF47" i="4" s="1"/>
  <c r="G44" i="4"/>
  <c r="J40" i="4"/>
  <c r="J46" i="4" s="1"/>
  <c r="J47" i="4" s="1"/>
  <c r="V40" i="4"/>
  <c r="V46" i="4" s="1"/>
  <c r="V47" i="4" s="1"/>
  <c r="AC40" i="4"/>
  <c r="AC46" i="4" s="1"/>
  <c r="AC47" i="4" s="1"/>
  <c r="Q40" i="4"/>
  <c r="Q46" i="4" s="1"/>
  <c r="Q47" i="4" s="1"/>
  <c r="U40" i="4"/>
  <c r="U46" i="4" s="1"/>
  <c r="U47" i="4" s="1"/>
  <c r="AM40" i="4"/>
  <c r="AM46" i="4" s="1"/>
  <c r="AM47" i="4" s="1"/>
  <c r="T40" i="4"/>
  <c r="T46" i="4" s="1"/>
  <c r="T47" i="4" s="1"/>
  <c r="I40" i="4"/>
  <c r="I46" i="4" s="1"/>
  <c r="I47" i="4" s="1"/>
  <c r="G41" i="4"/>
  <c r="H40" i="4"/>
  <c r="X40" i="4"/>
  <c r="X46" i="4" s="1"/>
  <c r="X47" i="4" s="1"/>
  <c r="AK40" i="4"/>
  <c r="AK46" i="4" s="1"/>
  <c r="AK47" i="4" s="1"/>
  <c r="AA40" i="4"/>
  <c r="AA46" i="4" s="1"/>
  <c r="AA47" i="4" s="1"/>
  <c r="G42" i="4"/>
  <c r="L40" i="4"/>
  <c r="L46" i="4" s="1"/>
  <c r="L47" i="4" s="1"/>
  <c r="AP40" i="4"/>
  <c r="AP46" i="4" s="1"/>
  <c r="AP47" i="4" s="1"/>
  <c r="M40" i="4"/>
  <c r="M46" i="4" s="1"/>
  <c r="M47" i="4" s="1"/>
  <c r="AH40" i="4"/>
  <c r="AH46" i="4" s="1"/>
  <c r="AH47" i="4" s="1"/>
  <c r="AG40" i="4"/>
  <c r="AG46" i="4" s="1"/>
  <c r="AG47" i="4" s="1"/>
  <c r="W40" i="4"/>
  <c r="W46" i="4" s="1"/>
  <c r="W47" i="4" s="1"/>
  <c r="N40" i="4"/>
  <c r="N46" i="4" s="1"/>
  <c r="N47" i="4" s="1"/>
  <c r="S40" i="4"/>
  <c r="S46" i="4" s="1"/>
  <c r="S47" i="4" s="1"/>
  <c r="G43" i="4"/>
  <c r="Z40" i="4"/>
  <c r="Z46" i="4" s="1"/>
  <c r="Z47" i="4" s="1"/>
  <c r="R40" i="4"/>
  <c r="R46" i="4" s="1"/>
  <c r="R47" i="4" s="1"/>
  <c r="AJ40" i="4"/>
  <c r="AJ46" i="4" s="1"/>
  <c r="AJ47" i="4" s="1"/>
  <c r="Y40" i="4"/>
  <c r="Y46" i="4" s="1"/>
  <c r="Y47" i="4" s="1"/>
  <c r="AB40" i="4"/>
  <c r="AB46" i="4" s="1"/>
  <c r="AB47" i="4" s="1"/>
  <c r="AI40" i="4"/>
  <c r="AI46" i="4" s="1"/>
  <c r="AI47" i="4" s="1"/>
  <c r="P40" i="4"/>
  <c r="P46" i="4" s="1"/>
  <c r="P47" i="4" s="1"/>
  <c r="AL40" i="4"/>
  <c r="AL46" i="4" s="1"/>
  <c r="AL47" i="4" s="1"/>
  <c r="K40" i="4"/>
  <c r="K46" i="4" s="1"/>
  <c r="K47" i="4" s="1"/>
  <c r="AE40" i="4"/>
  <c r="AE46" i="4" s="1"/>
  <c r="AE47" i="4" s="1"/>
  <c r="AD40" i="4"/>
  <c r="AD46" i="4" s="1"/>
  <c r="AD47" i="4" s="1"/>
  <c r="G45" i="4"/>
  <c r="G40" i="4" l="1"/>
  <c r="H46" i="4"/>
  <c r="H47" i="4" l="1"/>
  <c r="G47" i="4" s="1"/>
  <c r="G46" i="4"/>
  <c r="AH17" i="1" l="1"/>
  <c r="V17" i="1"/>
  <c r="S17" i="1"/>
  <c r="AC17" i="1"/>
  <c r="Q17" i="1"/>
  <c r="J17" i="1"/>
  <c r="AI17" i="1"/>
  <c r="T17" i="1"/>
  <c r="AE17" i="1"/>
  <c r="P17" i="1"/>
  <c r="AD17" i="1"/>
  <c r="W17" i="1"/>
  <c r="O17" i="1"/>
  <c r="AF17" i="1"/>
  <c r="Y17" i="1"/>
  <c r="R17" i="1"/>
  <c r="K17" i="1"/>
  <c r="AJ17" i="1"/>
  <c r="H17" i="1"/>
  <c r="M17" i="1"/>
  <c r="AK17" i="1"/>
  <c r="X17" i="1"/>
  <c r="Z17" i="1"/>
  <c r="AA17" i="1"/>
  <c r="AB17" i="1"/>
  <c r="AL17" i="1"/>
  <c r="N17" i="1"/>
  <c r="AP17" i="1"/>
  <c r="AM17" i="1"/>
  <c r="I17" i="1"/>
  <c r="AG17" i="1"/>
  <c r="U17" i="1"/>
  <c r="L17" i="1"/>
  <c r="AO17" i="1"/>
  <c r="AN17" i="1"/>
  <c r="J60" i="1" l="1"/>
  <c r="AI60" i="1"/>
  <c r="V60" i="1"/>
  <c r="AK60" i="1"/>
  <c r="Y60" i="1"/>
  <c r="T60" i="1"/>
  <c r="S60" i="1"/>
  <c r="AO60" i="1"/>
  <c r="I60" i="1"/>
  <c r="L60" i="1"/>
  <c r="M60" i="1"/>
  <c r="H60" i="1"/>
  <c r="X60" i="1"/>
  <c r="P60" i="1"/>
  <c r="Q60" i="1"/>
  <c r="W60" i="1"/>
  <c r="O60" i="1"/>
  <c r="AL60" i="1"/>
  <c r="AJ60" i="1"/>
  <c r="K60" i="1"/>
  <c r="AE60" i="1"/>
  <c r="AA60" i="1"/>
  <c r="R60" i="1"/>
  <c r="U60" i="1"/>
  <c r="AP60" i="1"/>
  <c r="AC60" i="1"/>
  <c r="AB60" i="1"/>
  <c r="N60" i="1"/>
  <c r="AN60" i="1"/>
  <c r="AG60" i="1"/>
  <c r="AD60" i="1"/>
  <c r="AM60" i="1"/>
  <c r="Z60" i="1"/>
  <c r="AF60" i="1"/>
  <c r="AH60" i="1"/>
  <c r="G51" i="4" l="1"/>
  <c r="G53" i="4" l="1"/>
  <c r="G52" i="4"/>
  <c r="G54" i="4" l="1"/>
  <c r="AC123" i="1" l="1"/>
  <c r="K123" i="1"/>
  <c r="Y123" i="1"/>
  <c r="Q123" i="1"/>
  <c r="U123" i="1"/>
  <c r="X123" i="1"/>
  <c r="AO123" i="1"/>
  <c r="AA123" i="1"/>
  <c r="M123" i="1"/>
  <c r="W123" i="1"/>
  <c r="J123" i="1"/>
  <c r="AP123" i="1"/>
  <c r="AE123" i="1"/>
  <c r="P123" i="1"/>
  <c r="AF123" i="1"/>
  <c r="N123" i="1"/>
  <c r="AM123" i="1"/>
  <c r="AI123" i="1"/>
  <c r="Z123" i="1"/>
  <c r="I123" i="1"/>
  <c r="AK123" i="1"/>
  <c r="AH123" i="1"/>
  <c r="AB123" i="1"/>
  <c r="H123" i="1"/>
  <c r="L123" i="1"/>
  <c r="AL123" i="1"/>
  <c r="R123" i="1"/>
  <c r="O123" i="1"/>
  <c r="S123" i="1"/>
  <c r="T123" i="1"/>
  <c r="AJ123" i="1"/>
  <c r="AN123" i="1"/>
  <c r="V123" i="1"/>
  <c r="AD123" i="1"/>
  <c r="AG123" i="1"/>
  <c r="T50" i="4"/>
  <c r="T56" i="4" s="1"/>
  <c r="T57" i="4" s="1"/>
  <c r="AF50" i="4"/>
  <c r="AF56" i="4" s="1"/>
  <c r="AF57" i="4" s="1"/>
  <c r="I50" i="4"/>
  <c r="I56" i="4" s="1"/>
  <c r="I57" i="4" s="1"/>
  <c r="U50" i="4"/>
  <c r="U56" i="4" s="1"/>
  <c r="U57" i="4" s="1"/>
  <c r="AG50" i="4"/>
  <c r="AG56" i="4" s="1"/>
  <c r="AG57" i="4" s="1"/>
  <c r="J50" i="4"/>
  <c r="J56" i="4" s="1"/>
  <c r="J57" i="4" s="1"/>
  <c r="V50" i="4"/>
  <c r="V56" i="4" s="1"/>
  <c r="V57" i="4" s="1"/>
  <c r="AH50" i="4"/>
  <c r="AH56" i="4" s="1"/>
  <c r="AH57" i="4" s="1"/>
  <c r="K50" i="4"/>
  <c r="K56" i="4" s="1"/>
  <c r="K57" i="4" s="1"/>
  <c r="W50" i="4"/>
  <c r="W56" i="4" s="1"/>
  <c r="W57" i="4" s="1"/>
  <c r="AI50" i="4"/>
  <c r="AI56" i="4" s="1"/>
  <c r="AI57" i="4" s="1"/>
  <c r="M50" i="4"/>
  <c r="M56" i="4" s="1"/>
  <c r="M57" i="4" s="1"/>
  <c r="Y50" i="4"/>
  <c r="Y56" i="4" s="1"/>
  <c r="Y57" i="4" s="1"/>
  <c r="AK50" i="4"/>
  <c r="AK56" i="4" s="1"/>
  <c r="AK57" i="4" s="1"/>
  <c r="N50" i="4"/>
  <c r="N56" i="4" s="1"/>
  <c r="N57" i="4" s="1"/>
  <c r="Z50" i="4"/>
  <c r="Z56" i="4" s="1"/>
  <c r="Z57" i="4" s="1"/>
  <c r="AL50" i="4"/>
  <c r="AL56" i="4" s="1"/>
  <c r="AL57" i="4" s="1"/>
  <c r="O50" i="4"/>
  <c r="O56" i="4" s="1"/>
  <c r="O57" i="4" s="1"/>
  <c r="AA50" i="4"/>
  <c r="AA56" i="4" s="1"/>
  <c r="AA57" i="4" s="1"/>
  <c r="AM50" i="4"/>
  <c r="AM56" i="4" s="1"/>
  <c r="AM57" i="4" s="1"/>
  <c r="P50" i="4"/>
  <c r="P56" i="4" s="1"/>
  <c r="P57" i="4" s="1"/>
  <c r="AB50" i="4"/>
  <c r="AB56" i="4" s="1"/>
  <c r="AB57" i="4" s="1"/>
  <c r="AN50" i="4"/>
  <c r="AN56" i="4" s="1"/>
  <c r="AN57" i="4" s="1"/>
  <c r="Q50" i="4"/>
  <c r="Q56" i="4" s="1"/>
  <c r="Q57" i="4" s="1"/>
  <c r="AC50" i="4"/>
  <c r="AC56" i="4" s="1"/>
  <c r="AC57" i="4" s="1"/>
  <c r="AO50" i="4"/>
  <c r="AO56" i="4" s="1"/>
  <c r="AO57" i="4" s="1"/>
  <c r="R50" i="4"/>
  <c r="R56" i="4" s="1"/>
  <c r="R57" i="4" s="1"/>
  <c r="AD50" i="4"/>
  <c r="AD56" i="4" s="1"/>
  <c r="AD57" i="4" s="1"/>
  <c r="AP50" i="4"/>
  <c r="AP56" i="4" s="1"/>
  <c r="AP57" i="4" s="1"/>
  <c r="S50" i="4"/>
  <c r="S56" i="4" s="1"/>
  <c r="S57" i="4" s="1"/>
  <c r="AE50" i="4"/>
  <c r="AE56" i="4" s="1"/>
  <c r="AE57" i="4" s="1"/>
  <c r="L50" i="4"/>
  <c r="L56" i="4" s="1"/>
  <c r="L57" i="4" s="1"/>
  <c r="X50" i="4"/>
  <c r="X56" i="4" s="1"/>
  <c r="X57" i="4" s="1"/>
  <c r="AJ50" i="4"/>
  <c r="AJ56" i="4" s="1"/>
  <c r="AJ57" i="4" s="1"/>
  <c r="G55" i="4" l="1"/>
  <c r="H50" i="4"/>
  <c r="H56" i="4" l="1"/>
  <c r="G50" i="4"/>
  <c r="H57" i="4" l="1"/>
  <c r="G57" i="4" s="1"/>
  <c r="G56" i="4"/>
  <c r="I22" i="1" l="1"/>
  <c r="H22" i="1"/>
  <c r="K22" i="1"/>
  <c r="J22" i="1"/>
  <c r="L22" i="1" l="1"/>
  <c r="M22" i="1"/>
  <c r="N22" i="1" l="1"/>
  <c r="O22" i="1" l="1"/>
  <c r="P22" i="1" l="1"/>
  <c r="Q22" i="1" l="1"/>
  <c r="L92" i="1" l="1"/>
  <c r="R92" i="1"/>
  <c r="X92" i="1"/>
  <c r="AD92" i="1"/>
  <c r="J92" i="1"/>
  <c r="K92" i="1"/>
  <c r="AJ92" i="1"/>
  <c r="AP92" i="1"/>
  <c r="V92" i="1"/>
  <c r="M92" i="1"/>
  <c r="O92" i="1"/>
  <c r="S92" i="1"/>
  <c r="AH92" i="1"/>
  <c r="N92" i="1"/>
  <c r="AA92" i="1"/>
  <c r="AE92" i="1"/>
  <c r="Y92" i="1"/>
  <c r="P92" i="1"/>
  <c r="T92" i="1"/>
  <c r="Z92" i="1"/>
  <c r="AB92" i="1"/>
  <c r="AF92" i="1"/>
  <c r="H92" i="1"/>
  <c r="AK92" i="1"/>
  <c r="AN92" i="1"/>
  <c r="W92" i="1"/>
  <c r="AM92" i="1"/>
  <c r="AL92" i="1"/>
  <c r="Q92" i="1"/>
  <c r="U92" i="1"/>
  <c r="AI92" i="1"/>
  <c r="AC92" i="1"/>
  <c r="AG92" i="1"/>
  <c r="I92" i="1"/>
  <c r="AO92" i="1"/>
  <c r="R22" i="1"/>
  <c r="S22" i="1" l="1"/>
  <c r="T22" i="1" l="1"/>
  <c r="U22" i="1" l="1"/>
  <c r="V22" i="1" l="1"/>
  <c r="K75" i="1" l="1"/>
  <c r="R75" i="1"/>
  <c r="M75" i="1"/>
  <c r="I75" i="1"/>
  <c r="O75" i="1"/>
  <c r="H75" i="1"/>
  <c r="N75" i="1"/>
  <c r="P75" i="1"/>
  <c r="T75" i="1"/>
  <c r="J75" i="1"/>
  <c r="S75" i="1"/>
  <c r="Q75" i="1"/>
  <c r="L75" i="1"/>
  <c r="W22" i="1"/>
  <c r="U75" i="1"/>
  <c r="X22" i="1" l="1"/>
  <c r="V75" i="1"/>
  <c r="Y22" i="1" l="1"/>
  <c r="W75" i="1"/>
  <c r="Z22" i="1" l="1"/>
  <c r="X75" i="1"/>
  <c r="R76" i="1" l="1"/>
  <c r="N76" i="1"/>
  <c r="T76" i="1"/>
  <c r="U76" i="1"/>
  <c r="Q76" i="1"/>
  <c r="X76" i="1"/>
  <c r="I76" i="1"/>
  <c r="J76" i="1"/>
  <c r="P76" i="1"/>
  <c r="H76" i="1"/>
  <c r="S76" i="1"/>
  <c r="K76" i="1"/>
  <c r="M76" i="1"/>
  <c r="V76" i="1"/>
  <c r="W76" i="1"/>
  <c r="L76" i="1"/>
  <c r="O76" i="1"/>
  <c r="AA22" i="1"/>
  <c r="Y76" i="1"/>
  <c r="Y75" i="1"/>
  <c r="AB22" i="1" l="1"/>
  <c r="Z76" i="1"/>
  <c r="Z75" i="1"/>
  <c r="AC22" i="1" l="1"/>
  <c r="AA76" i="1"/>
  <c r="AA75" i="1"/>
  <c r="AD22" i="1" l="1"/>
  <c r="AB76" i="1"/>
  <c r="AB75" i="1"/>
  <c r="AC77" i="1" l="1"/>
  <c r="J77" i="1"/>
  <c r="N77" i="1"/>
  <c r="AL77" i="1"/>
  <c r="V77" i="1"/>
  <c r="L77" i="1"/>
  <c r="AG77" i="1"/>
  <c r="AJ77" i="1"/>
  <c r="Q77" i="1"/>
  <c r="O77" i="1"/>
  <c r="R77" i="1"/>
  <c r="AE77" i="1"/>
  <c r="AM77" i="1"/>
  <c r="P77" i="1"/>
  <c r="H77" i="1"/>
  <c r="AI77" i="1"/>
  <c r="AD77" i="1"/>
  <c r="AA77" i="1"/>
  <c r="K77" i="1"/>
  <c r="U77" i="1"/>
  <c r="AO77" i="1"/>
  <c r="M77" i="1"/>
  <c r="AN77" i="1"/>
  <c r="AB77" i="1"/>
  <c r="AP77" i="1"/>
  <c r="AH77" i="1"/>
  <c r="Y77" i="1"/>
  <c r="T77" i="1"/>
  <c r="Z77" i="1"/>
  <c r="X77" i="1"/>
  <c r="W77" i="1"/>
  <c r="I77" i="1"/>
  <c r="S77" i="1"/>
  <c r="AF77" i="1"/>
  <c r="AK77" i="1"/>
  <c r="AE22" i="1"/>
  <c r="AC76" i="1"/>
  <c r="AC75" i="1"/>
  <c r="AF22" i="1" l="1"/>
  <c r="AD76" i="1"/>
  <c r="AD75" i="1"/>
  <c r="AG22" i="1" l="1"/>
  <c r="AE76" i="1"/>
  <c r="AE75" i="1"/>
  <c r="AH22" i="1" l="1"/>
  <c r="AF76" i="1"/>
  <c r="AF75" i="1"/>
  <c r="AJ78" i="1" l="1"/>
  <c r="AD78" i="1"/>
  <c r="R78" i="1"/>
  <c r="V78" i="1"/>
  <c r="AN78" i="1"/>
  <c r="W78" i="1"/>
  <c r="AH78" i="1"/>
  <c r="N78" i="1"/>
  <c r="T78" i="1"/>
  <c r="J78" i="1"/>
  <c r="Z78" i="1"/>
  <c r="AP78" i="1"/>
  <c r="K78" i="1"/>
  <c r="AC78" i="1"/>
  <c r="AK78" i="1"/>
  <c r="P78" i="1"/>
  <c r="AB78" i="1"/>
  <c r="AI78" i="1"/>
  <c r="S78" i="1"/>
  <c r="AF78" i="1"/>
  <c r="AE78" i="1"/>
  <c r="AM78" i="1"/>
  <c r="AO78" i="1"/>
  <c r="X78" i="1"/>
  <c r="L78" i="1"/>
  <c r="AA78" i="1"/>
  <c r="I78" i="1"/>
  <c r="O78" i="1"/>
  <c r="H78" i="1"/>
  <c r="U78" i="1"/>
  <c r="M78" i="1"/>
  <c r="Q78" i="1"/>
  <c r="AG78" i="1"/>
  <c r="Y78" i="1"/>
  <c r="AL78" i="1"/>
  <c r="AI22" i="1"/>
  <c r="AG76" i="1"/>
  <c r="AG75" i="1"/>
  <c r="AJ22" i="1" l="1"/>
  <c r="AH76" i="1"/>
  <c r="AH75" i="1"/>
  <c r="AK22" i="1" l="1"/>
  <c r="AI76" i="1"/>
  <c r="AI75" i="1"/>
  <c r="AL22" i="1" l="1"/>
  <c r="AJ76" i="1"/>
  <c r="AJ75" i="1"/>
  <c r="AA79" i="1" l="1"/>
  <c r="AA74" i="1" s="1"/>
  <c r="AA67" i="1"/>
  <c r="V79" i="1"/>
  <c r="V74" i="1" s="1"/>
  <c r="V67" i="1"/>
  <c r="Q79" i="1"/>
  <c r="Q74" i="1" s="1"/>
  <c r="Q67" i="1"/>
  <c r="X79" i="1"/>
  <c r="X74" i="1" s="1"/>
  <c r="X67" i="1"/>
  <c r="R79" i="1"/>
  <c r="R74" i="1" s="1"/>
  <c r="R67" i="1"/>
  <c r="AK79" i="1"/>
  <c r="AP79" i="1"/>
  <c r="AE79" i="1"/>
  <c r="AE74" i="1" s="1"/>
  <c r="AE67" i="1"/>
  <c r="AB79" i="1"/>
  <c r="AB74" i="1" s="1"/>
  <c r="AB67" i="1"/>
  <c r="AF79" i="1"/>
  <c r="AF74" i="1" s="1"/>
  <c r="AF67" i="1"/>
  <c r="Z79" i="1"/>
  <c r="Z74" i="1" s="1"/>
  <c r="Z67" i="1"/>
  <c r="AO79" i="1"/>
  <c r="J79" i="1"/>
  <c r="J74" i="1" s="1"/>
  <c r="J67" i="1"/>
  <c r="AI79" i="1"/>
  <c r="AI74" i="1" s="1"/>
  <c r="AI67" i="1"/>
  <c r="AC79" i="1"/>
  <c r="AC74" i="1" s="1"/>
  <c r="AC67" i="1"/>
  <c r="S79" i="1"/>
  <c r="S74" i="1" s="1"/>
  <c r="S67" i="1"/>
  <c r="H79" i="1"/>
  <c r="H74" i="1" s="1"/>
  <c r="H67" i="1"/>
  <c r="AL79" i="1"/>
  <c r="AN79" i="1"/>
  <c r="L79" i="1"/>
  <c r="L74" i="1" s="1"/>
  <c r="L67" i="1"/>
  <c r="N79" i="1"/>
  <c r="N74" i="1" s="1"/>
  <c r="N67" i="1"/>
  <c r="Y79" i="1"/>
  <c r="Y74" i="1" s="1"/>
  <c r="Y67" i="1"/>
  <c r="AJ79" i="1"/>
  <c r="AJ74" i="1" s="1"/>
  <c r="AJ67" i="1"/>
  <c r="AD79" i="1"/>
  <c r="AD74" i="1" s="1"/>
  <c r="AD67" i="1"/>
  <c r="T79" i="1"/>
  <c r="T74" i="1" s="1"/>
  <c r="T67" i="1"/>
  <c r="O79" i="1"/>
  <c r="O74" i="1" s="1"/>
  <c r="O67" i="1"/>
  <c r="M79" i="1"/>
  <c r="M74" i="1" s="1"/>
  <c r="M67" i="1"/>
  <c r="P79" i="1"/>
  <c r="P74" i="1" s="1"/>
  <c r="P67" i="1"/>
  <c r="I79" i="1"/>
  <c r="I74" i="1" s="1"/>
  <c r="I67" i="1"/>
  <c r="K79" i="1"/>
  <c r="K74" i="1" s="1"/>
  <c r="K67" i="1"/>
  <c r="W79" i="1"/>
  <c r="W74" i="1" s="1"/>
  <c r="W67" i="1"/>
  <c r="U79" i="1"/>
  <c r="U74" i="1" s="1"/>
  <c r="U67" i="1"/>
  <c r="AH79" i="1"/>
  <c r="AH74" i="1" s="1"/>
  <c r="AH67" i="1"/>
  <c r="AG79" i="1"/>
  <c r="AG74" i="1" s="1"/>
  <c r="AG67" i="1"/>
  <c r="AM79" i="1"/>
  <c r="AM22" i="1"/>
  <c r="AK76" i="1"/>
  <c r="AK75" i="1"/>
  <c r="AK67" i="1" l="1"/>
  <c r="AK74" i="1"/>
  <c r="AN22" i="1"/>
  <c r="AL76" i="1"/>
  <c r="AL75" i="1" l="1"/>
  <c r="AL74" i="1" s="1"/>
  <c r="AL67" i="1"/>
  <c r="AO22" i="1"/>
  <c r="AM76" i="1"/>
  <c r="AM75" i="1" l="1"/>
  <c r="AM74" i="1" s="1"/>
  <c r="AM67" i="1"/>
  <c r="AP22" i="1"/>
  <c r="AN76" i="1"/>
  <c r="AN75" i="1" l="1"/>
  <c r="AN74" i="1" s="1"/>
  <c r="AN67" i="1"/>
  <c r="AA138" i="1"/>
  <c r="P138" i="1"/>
  <c r="M138" i="1"/>
  <c r="J138" i="1"/>
  <c r="U138" i="1"/>
  <c r="AD138" i="1"/>
  <c r="W138" i="1"/>
  <c r="S138" i="1"/>
  <c r="I138" i="1"/>
  <c r="AH138" i="1"/>
  <c r="Q138" i="1"/>
  <c r="N138" i="1"/>
  <c r="K138" i="1"/>
  <c r="V138" i="1"/>
  <c r="Z138" i="1"/>
  <c r="T138" i="1"/>
  <c r="X138" i="1"/>
  <c r="O138" i="1"/>
  <c r="AF138" i="1"/>
  <c r="R138" i="1"/>
  <c r="AB138" i="1"/>
  <c r="H138" i="1"/>
  <c r="AC138" i="1"/>
  <c r="L138" i="1"/>
  <c r="Y138" i="1"/>
  <c r="AE138" i="1"/>
  <c r="AG138" i="1"/>
  <c r="AO76" i="1"/>
  <c r="AI138" i="1"/>
  <c r="AO75" i="1" l="1"/>
  <c r="AO74" i="1" s="1"/>
  <c r="AO67" i="1"/>
  <c r="AP76" i="1"/>
  <c r="AI11" i="10"/>
  <c r="AB11" i="10" l="1"/>
  <c r="AG11" i="10"/>
  <c r="Q11" i="10"/>
  <c r="M11" i="10"/>
  <c r="AP75" i="1"/>
  <c r="AP74" i="1" s="1"/>
  <c r="AP67" i="1"/>
  <c r="AC11" i="10"/>
  <c r="Y11" i="10"/>
  <c r="X11" i="10"/>
  <c r="J11" i="10"/>
  <c r="V11" i="10"/>
  <c r="AE11" i="10"/>
  <c r="R11" i="10"/>
  <c r="N11" i="10"/>
  <c r="AH11" i="10"/>
  <c r="Z11" i="10"/>
  <c r="AD11" i="10"/>
  <c r="K11" i="10"/>
  <c r="AJ138" i="1"/>
  <c r="W11" i="10"/>
  <c r="O11" i="10"/>
  <c r="U11" i="10"/>
  <c r="AF11" i="10"/>
  <c r="AA11" i="10"/>
  <c r="S11" i="10"/>
  <c r="T11" i="10"/>
  <c r="I11" i="10"/>
  <c r="L11" i="10"/>
  <c r="P11" i="10"/>
  <c r="AJ11" i="10"/>
  <c r="AK138" i="1" l="1"/>
  <c r="AK11" i="10"/>
  <c r="AL138" i="1" l="1"/>
  <c r="H11" i="10"/>
  <c r="AJ139" i="1"/>
  <c r="I139" i="1"/>
  <c r="R139" i="1"/>
  <c r="W139" i="1"/>
  <c r="Z139" i="1"/>
  <c r="P139" i="1"/>
  <c r="H139" i="1"/>
  <c r="AD139" i="1"/>
  <c r="V139" i="1"/>
  <c r="AA139" i="1"/>
  <c r="AG139" i="1"/>
  <c r="O139" i="1"/>
  <c r="AF139" i="1"/>
  <c r="Y139" i="1"/>
  <c r="N139" i="1"/>
  <c r="U139" i="1"/>
  <c r="AK139" i="1"/>
  <c r="AC139" i="1"/>
  <c r="K139" i="1"/>
  <c r="AB139" i="1"/>
  <c r="S139" i="1"/>
  <c r="L139" i="1"/>
  <c r="J139" i="1"/>
  <c r="T139" i="1"/>
  <c r="X139" i="1"/>
  <c r="AL139" i="1"/>
  <c r="AI139" i="1"/>
  <c r="M139" i="1"/>
  <c r="AH139" i="1"/>
  <c r="Q139" i="1"/>
  <c r="AE139" i="1"/>
  <c r="AL11" i="10"/>
  <c r="AM139" i="1"/>
  <c r="AM138" i="1" l="1"/>
  <c r="AM11" i="10"/>
  <c r="AM12" i="10"/>
  <c r="J12" i="10" l="1"/>
  <c r="V12" i="10"/>
  <c r="AK12" i="10"/>
  <c r="N12" i="10"/>
  <c r="S12" i="10"/>
  <c r="AH12" i="10"/>
  <c r="Z12" i="10"/>
  <c r="AE12" i="10"/>
  <c r="K12" i="10"/>
  <c r="AD12" i="10"/>
  <c r="AL12" i="10"/>
  <c r="O12" i="10"/>
  <c r="T12" i="10"/>
  <c r="W12" i="10"/>
  <c r="AF12" i="10"/>
  <c r="AI12" i="10"/>
  <c r="Y12" i="10"/>
  <c r="AA12" i="10"/>
  <c r="AN138" i="1"/>
  <c r="Q12" i="10"/>
  <c r="I12" i="10"/>
  <c r="L12" i="10"/>
  <c r="AC12" i="10"/>
  <c r="U12" i="10"/>
  <c r="X12" i="10"/>
  <c r="AN139" i="1"/>
  <c r="AG12" i="10"/>
  <c r="AJ12" i="10"/>
  <c r="AB12" i="10"/>
  <c r="P12" i="10"/>
  <c r="R12" i="10"/>
  <c r="M12" i="10"/>
  <c r="AN11" i="10"/>
  <c r="AN12" i="10"/>
  <c r="AO138" i="1" l="1"/>
  <c r="AO139" i="1"/>
  <c r="AO11" i="10"/>
  <c r="AO12" i="10"/>
  <c r="AP138" i="1" l="1"/>
  <c r="AP139" i="1"/>
  <c r="H12" i="10"/>
  <c r="AJ140" i="1"/>
  <c r="AL140" i="1"/>
  <c r="AG140" i="1"/>
  <c r="AE140" i="1"/>
  <c r="AI140" i="1"/>
  <c r="AA140" i="1"/>
  <c r="AB140" i="1"/>
  <c r="AK140" i="1"/>
  <c r="AC140" i="1"/>
  <c r="N140" i="1"/>
  <c r="J140" i="1"/>
  <c r="AO140" i="1"/>
  <c r="T140" i="1"/>
  <c r="Y140" i="1"/>
  <c r="O140" i="1"/>
  <c r="Q140" i="1"/>
  <c r="AN140" i="1"/>
  <c r="AP140" i="1"/>
  <c r="W140" i="1"/>
  <c r="AM140" i="1"/>
  <c r="P140" i="1"/>
  <c r="X140" i="1"/>
  <c r="H140" i="1"/>
  <c r="U140" i="1"/>
  <c r="M140" i="1"/>
  <c r="K140" i="1"/>
  <c r="L140" i="1"/>
  <c r="AH140" i="1"/>
  <c r="Z140" i="1"/>
  <c r="R140" i="1"/>
  <c r="S140" i="1"/>
  <c r="I140" i="1"/>
  <c r="AD140" i="1"/>
  <c r="V140" i="1"/>
  <c r="AF140" i="1"/>
  <c r="AP12" i="10"/>
  <c r="G61" i="4" l="1"/>
  <c r="G62" i="4"/>
  <c r="G72" i="4"/>
  <c r="G12" i="10"/>
  <c r="Z13" i="10" l="1"/>
  <c r="AD13" i="10"/>
  <c r="J13" i="10"/>
  <c r="AP13" i="10"/>
  <c r="V13" i="10"/>
  <c r="O13" i="10"/>
  <c r="S13" i="10"/>
  <c r="AH13" i="10"/>
  <c r="AL13" i="10"/>
  <c r="AA13" i="10"/>
  <c r="AE13" i="10"/>
  <c r="M13" i="10"/>
  <c r="K13" i="10"/>
  <c r="AM13" i="10"/>
  <c r="AK13" i="10"/>
  <c r="W13" i="10"/>
  <c r="P13" i="10"/>
  <c r="T13" i="10"/>
  <c r="AI13" i="10"/>
  <c r="AF13" i="10"/>
  <c r="Y13" i="10"/>
  <c r="AB13" i="10"/>
  <c r="AN13" i="10"/>
  <c r="L13" i="10"/>
  <c r="Q13" i="10"/>
  <c r="I13" i="10"/>
  <c r="X13" i="10"/>
  <c r="AC13" i="10"/>
  <c r="U13" i="10"/>
  <c r="AO13" i="10"/>
  <c r="AG13" i="10"/>
  <c r="AJ13" i="10"/>
  <c r="N13" i="10"/>
  <c r="R13" i="10"/>
  <c r="AP11" i="10"/>
  <c r="G11" i="10" s="1"/>
  <c r="G71" i="4"/>
  <c r="G63" i="4" l="1"/>
  <c r="G73" i="4" l="1"/>
  <c r="H13" i="10"/>
  <c r="G13" i="10" s="1"/>
  <c r="P141" i="1"/>
  <c r="AE141" i="1"/>
  <c r="S141" i="1"/>
  <c r="W141" i="1"/>
  <c r="L141" i="1"/>
  <c r="AJ141" i="1"/>
  <c r="AB141" i="1"/>
  <c r="AK141" i="1"/>
  <c r="T141" i="1"/>
  <c r="I141" i="1"/>
  <c r="AP141" i="1"/>
  <c r="AI141" i="1"/>
  <c r="AF141" i="1"/>
  <c r="V141" i="1"/>
  <c r="AH141" i="1"/>
  <c r="Y141" i="1"/>
  <c r="AM141" i="1"/>
  <c r="J141" i="1"/>
  <c r="O141" i="1"/>
  <c r="AC141" i="1"/>
  <c r="K141" i="1"/>
  <c r="AA141" i="1"/>
  <c r="U141" i="1"/>
  <c r="N141" i="1"/>
  <c r="R141" i="1"/>
  <c r="AO141" i="1"/>
  <c r="AN141" i="1"/>
  <c r="AL141" i="1"/>
  <c r="M141" i="1"/>
  <c r="AD141" i="1"/>
  <c r="Q141" i="1"/>
  <c r="X141" i="1"/>
  <c r="H141" i="1"/>
  <c r="Z141" i="1"/>
  <c r="AG141" i="1"/>
  <c r="W14" i="10" l="1"/>
  <c r="AI14" i="10"/>
  <c r="AH14" i="10"/>
  <c r="AM14" i="10"/>
  <c r="J14" i="10"/>
  <c r="L14" i="10"/>
  <c r="P14" i="10"/>
  <c r="T14" i="10"/>
  <c r="X14" i="10"/>
  <c r="AB14" i="10"/>
  <c r="AJ14" i="10"/>
  <c r="AN14" i="10"/>
  <c r="M14" i="10"/>
  <c r="Q14" i="10"/>
  <c r="I14" i="10"/>
  <c r="Y14" i="10"/>
  <c r="AC14" i="10"/>
  <c r="AK14" i="10"/>
  <c r="AO14" i="10"/>
  <c r="AG14" i="10"/>
  <c r="N14" i="10"/>
  <c r="R14" i="10"/>
  <c r="U14" i="10"/>
  <c r="Z14" i="10"/>
  <c r="AD14" i="10"/>
  <c r="K14" i="10"/>
  <c r="AL14" i="10"/>
  <c r="AP14" i="10"/>
  <c r="AF14" i="10"/>
  <c r="O14" i="10"/>
  <c r="S14" i="10"/>
  <c r="V14" i="10"/>
  <c r="AA14" i="10"/>
  <c r="AE14" i="10"/>
  <c r="G64" i="4" l="1"/>
  <c r="H14" i="10" l="1"/>
  <c r="G14" i="10" s="1"/>
  <c r="G74" i="4"/>
  <c r="Y142" i="1"/>
  <c r="Y137" i="1" s="1"/>
  <c r="Y130" i="1"/>
  <c r="J142" i="1"/>
  <c r="J137" i="1" s="1"/>
  <c r="J130" i="1"/>
  <c r="N142" i="1"/>
  <c r="N137" i="1" s="1"/>
  <c r="N130" i="1"/>
  <c r="AO142" i="1"/>
  <c r="AO137" i="1" s="1"/>
  <c r="AO130" i="1"/>
  <c r="AE142" i="1"/>
  <c r="AE137" i="1" s="1"/>
  <c r="AE130" i="1"/>
  <c r="K142" i="1"/>
  <c r="K137" i="1" s="1"/>
  <c r="K130" i="1"/>
  <c r="O142" i="1"/>
  <c r="O137" i="1" s="1"/>
  <c r="O130" i="1"/>
  <c r="AL142" i="1"/>
  <c r="AL137" i="1" s="1"/>
  <c r="AL130" i="1"/>
  <c r="AI142" i="1"/>
  <c r="AI137" i="1" s="1"/>
  <c r="AI130" i="1"/>
  <c r="W142" i="1"/>
  <c r="W137" i="1" s="1"/>
  <c r="W130" i="1"/>
  <c r="S142" i="1"/>
  <c r="S137" i="1" s="1"/>
  <c r="S130" i="1"/>
  <c r="P142" i="1"/>
  <c r="P137" i="1" s="1"/>
  <c r="P130" i="1"/>
  <c r="AH142" i="1"/>
  <c r="AH137" i="1" s="1"/>
  <c r="AH130" i="1"/>
  <c r="R142" i="1"/>
  <c r="R137" i="1" s="1"/>
  <c r="R130" i="1"/>
  <c r="AP142" i="1"/>
  <c r="AP137" i="1" s="1"/>
  <c r="AP130" i="1"/>
  <c r="AK142" i="1"/>
  <c r="AK137" i="1" s="1"/>
  <c r="AK130" i="1"/>
  <c r="M142" i="1"/>
  <c r="M137" i="1" s="1"/>
  <c r="M130" i="1"/>
  <c r="Q142" i="1"/>
  <c r="Q137" i="1" s="1"/>
  <c r="Q130" i="1"/>
  <c r="AA142" i="1"/>
  <c r="AA137" i="1" s="1"/>
  <c r="AA130" i="1"/>
  <c r="I142" i="1"/>
  <c r="I137" i="1" s="1"/>
  <c r="I130" i="1"/>
  <c r="T142" i="1"/>
  <c r="T137" i="1" s="1"/>
  <c r="T130" i="1"/>
  <c r="X142" i="1"/>
  <c r="X137" i="1" s="1"/>
  <c r="X130" i="1"/>
  <c r="AD142" i="1"/>
  <c r="AD137" i="1" s="1"/>
  <c r="AD130" i="1"/>
  <c r="AM142" i="1"/>
  <c r="AM137" i="1" s="1"/>
  <c r="AM130" i="1"/>
  <c r="AF142" i="1"/>
  <c r="AF137" i="1" s="1"/>
  <c r="AF130" i="1"/>
  <c r="AJ142" i="1"/>
  <c r="AJ137" i="1" s="1"/>
  <c r="AJ130" i="1"/>
  <c r="H142" i="1"/>
  <c r="H137" i="1" s="1"/>
  <c r="H130" i="1"/>
  <c r="U142" i="1"/>
  <c r="U137" i="1" s="1"/>
  <c r="U130" i="1"/>
  <c r="AB142" i="1"/>
  <c r="AB137" i="1" s="1"/>
  <c r="AB130" i="1"/>
  <c r="AN142" i="1"/>
  <c r="AN137" i="1" s="1"/>
  <c r="AN130" i="1"/>
  <c r="V142" i="1"/>
  <c r="V137" i="1" s="1"/>
  <c r="V130" i="1"/>
  <c r="Z142" i="1"/>
  <c r="Z137" i="1" s="1"/>
  <c r="Z130" i="1"/>
  <c r="L142" i="1"/>
  <c r="L137" i="1" s="1"/>
  <c r="L130" i="1"/>
  <c r="AC142" i="1"/>
  <c r="AC137" i="1" s="1"/>
  <c r="AC130" i="1"/>
  <c r="AG142" i="1"/>
  <c r="AG137" i="1" s="1"/>
  <c r="AG130" i="1"/>
  <c r="O60" i="4" l="1"/>
  <c r="AF60" i="4"/>
  <c r="AI60" i="4"/>
  <c r="AA60" i="4"/>
  <c r="W60" i="4"/>
  <c r="AM60" i="4"/>
  <c r="S60" i="4"/>
  <c r="I60" i="4"/>
  <c r="L60" i="4"/>
  <c r="P60" i="4"/>
  <c r="AE60" i="4"/>
  <c r="U60" i="4"/>
  <c r="X60" i="4"/>
  <c r="AB60" i="4"/>
  <c r="AG60" i="4"/>
  <c r="AJ60" i="4"/>
  <c r="AN60" i="4"/>
  <c r="Q60" i="4"/>
  <c r="M60" i="4"/>
  <c r="T60" i="4"/>
  <c r="AC60" i="4"/>
  <c r="J60" i="4"/>
  <c r="Y60" i="4"/>
  <c r="AO60" i="4"/>
  <c r="V60" i="4"/>
  <c r="AK60" i="4"/>
  <c r="R60" i="4"/>
  <c r="AH60" i="4"/>
  <c r="N60" i="4"/>
  <c r="AD60" i="4"/>
  <c r="Z60" i="4"/>
  <c r="AP60" i="4"/>
  <c r="K60" i="4"/>
  <c r="AL60" i="4"/>
  <c r="AP66" i="4" l="1"/>
  <c r="AP54" i="10" s="1"/>
  <c r="AH15" i="10"/>
  <c r="AH10" i="10" s="1"/>
  <c r="AH70" i="4"/>
  <c r="AO66" i="4"/>
  <c r="AO54" i="10" s="1"/>
  <c r="T66" i="4"/>
  <c r="T54" i="10" s="1"/>
  <c r="AJ66" i="4"/>
  <c r="AJ54" i="10" s="1"/>
  <c r="U66" i="4"/>
  <c r="U54" i="10" s="1"/>
  <c r="I66" i="4"/>
  <c r="I54" i="10" s="1"/>
  <c r="AA66" i="4"/>
  <c r="AA54" i="10" s="1"/>
  <c r="AP15" i="10"/>
  <c r="AP10" i="10" s="1"/>
  <c r="AP70" i="4"/>
  <c r="AH66" i="4"/>
  <c r="AH54" i="10" s="1"/>
  <c r="AO70" i="4"/>
  <c r="AO15" i="10"/>
  <c r="AO10" i="10" s="1"/>
  <c r="T15" i="10"/>
  <c r="T10" i="10" s="1"/>
  <c r="T70" i="4"/>
  <c r="AJ15" i="10"/>
  <c r="AJ10" i="10" s="1"/>
  <c r="AJ70" i="4"/>
  <c r="U15" i="10"/>
  <c r="U10" i="10" s="1"/>
  <c r="U70" i="4"/>
  <c r="I15" i="10"/>
  <c r="I10" i="10" s="1"/>
  <c r="I70" i="4"/>
  <c r="AA70" i="4"/>
  <c r="AA15" i="10"/>
  <c r="AA10" i="10" s="1"/>
  <c r="Z66" i="4"/>
  <c r="Z54" i="10" s="1"/>
  <c r="R66" i="4"/>
  <c r="R54" i="10" s="1"/>
  <c r="Y66" i="4"/>
  <c r="Y54" i="10" s="1"/>
  <c r="M15" i="10"/>
  <c r="M10" i="10" s="1"/>
  <c r="M70" i="4"/>
  <c r="AG66" i="4"/>
  <c r="AG54" i="10" s="1"/>
  <c r="AE66" i="4"/>
  <c r="AE54" i="10" s="1"/>
  <c r="S66" i="4"/>
  <c r="S54" i="10" s="1"/>
  <c r="AI66" i="4"/>
  <c r="AI54" i="10" s="1"/>
  <c r="Z15" i="10"/>
  <c r="Z10" i="10" s="1"/>
  <c r="Z70" i="4"/>
  <c r="R15" i="10"/>
  <c r="R10" i="10" s="1"/>
  <c r="R70" i="4"/>
  <c r="Y70" i="4"/>
  <c r="Y15" i="10"/>
  <c r="Y10" i="10" s="1"/>
  <c r="M66" i="4"/>
  <c r="M54" i="10" s="1"/>
  <c r="AG15" i="10"/>
  <c r="AG10" i="10" s="1"/>
  <c r="AG70" i="4"/>
  <c r="AE15" i="10"/>
  <c r="AE10" i="10" s="1"/>
  <c r="AE70" i="4"/>
  <c r="S15" i="10"/>
  <c r="S10" i="10" s="1"/>
  <c r="S70" i="4"/>
  <c r="AI15" i="10"/>
  <c r="AI10" i="10" s="1"/>
  <c r="AI70" i="4"/>
  <c r="G65" i="4"/>
  <c r="H60" i="4"/>
  <c r="AL66" i="4"/>
  <c r="AL54" i="10" s="1"/>
  <c r="AD66" i="4"/>
  <c r="AD54" i="10" s="1"/>
  <c r="AK66" i="4"/>
  <c r="AK54" i="10" s="1"/>
  <c r="J66" i="4"/>
  <c r="J54" i="10" s="1"/>
  <c r="Q66" i="4"/>
  <c r="Q54" i="10" s="1"/>
  <c r="AB66" i="4"/>
  <c r="AB54" i="10" s="1"/>
  <c r="P66" i="4"/>
  <c r="P54" i="10" s="1"/>
  <c r="AM15" i="10"/>
  <c r="AM10" i="10" s="1"/>
  <c r="AM70" i="4"/>
  <c r="AF15" i="10"/>
  <c r="AF10" i="10" s="1"/>
  <c r="AF70" i="4"/>
  <c r="AL15" i="10"/>
  <c r="AL10" i="10" s="1"/>
  <c r="AL70" i="4"/>
  <c r="AD15" i="10"/>
  <c r="AD10" i="10" s="1"/>
  <c r="AD70" i="4"/>
  <c r="AK70" i="4"/>
  <c r="AK15" i="10"/>
  <c r="AK10" i="10" s="1"/>
  <c r="J15" i="10"/>
  <c r="J10" i="10" s="1"/>
  <c r="J70" i="4"/>
  <c r="Q15" i="10"/>
  <c r="Q10" i="10" s="1"/>
  <c r="Q70" i="4"/>
  <c r="AB15" i="10"/>
  <c r="AB10" i="10" s="1"/>
  <c r="AB70" i="4"/>
  <c r="P15" i="10"/>
  <c r="P10" i="10" s="1"/>
  <c r="P70" i="4"/>
  <c r="AM66" i="4"/>
  <c r="AM54" i="10" s="1"/>
  <c r="AF66" i="4"/>
  <c r="AF54" i="10" s="1"/>
  <c r="K15" i="10"/>
  <c r="K10" i="10" s="1"/>
  <c r="K70" i="4"/>
  <c r="N15" i="10"/>
  <c r="N10" i="10" s="1"/>
  <c r="N70" i="4"/>
  <c r="V66" i="4"/>
  <c r="V54" i="10" s="1"/>
  <c r="AC66" i="4"/>
  <c r="AC54" i="10" s="1"/>
  <c r="AN66" i="4"/>
  <c r="AN54" i="10" s="1"/>
  <c r="X66" i="4"/>
  <c r="X54" i="10" s="1"/>
  <c r="L70" i="4"/>
  <c r="L15" i="10"/>
  <c r="L10" i="10" s="1"/>
  <c r="W66" i="4"/>
  <c r="W54" i="10" s="1"/>
  <c r="O66" i="4"/>
  <c r="O54" i="10" s="1"/>
  <c r="K66" i="4"/>
  <c r="K54" i="10" s="1"/>
  <c r="N66" i="4"/>
  <c r="N54" i="10" s="1"/>
  <c r="V15" i="10"/>
  <c r="V10" i="10" s="1"/>
  <c r="V70" i="4"/>
  <c r="AC15" i="10"/>
  <c r="AC10" i="10" s="1"/>
  <c r="AC70" i="4"/>
  <c r="AN70" i="4"/>
  <c r="AN15" i="10"/>
  <c r="AN10" i="10" s="1"/>
  <c r="X15" i="10"/>
  <c r="X10" i="10" s="1"/>
  <c r="X70" i="4"/>
  <c r="L66" i="4"/>
  <c r="L54" i="10" s="1"/>
  <c r="W15" i="10"/>
  <c r="W10" i="10" s="1"/>
  <c r="W70" i="4"/>
  <c r="O15" i="10"/>
  <c r="O10" i="10" s="1"/>
  <c r="O70" i="4"/>
  <c r="Y77" i="4" l="1"/>
  <c r="AN77" i="4"/>
  <c r="T77" i="4"/>
  <c r="V77" i="4"/>
  <c r="N77" i="4"/>
  <c r="O77" i="4"/>
  <c r="Q77" i="4"/>
  <c r="AK77" i="4"/>
  <c r="AI67" i="4"/>
  <c r="AA77" i="4"/>
  <c r="W67" i="4"/>
  <c r="AE77" i="4"/>
  <c r="AD67" i="4"/>
  <c r="L77" i="4"/>
  <c r="U67" i="4"/>
  <c r="AM77" i="4"/>
  <c r="R67" i="4"/>
  <c r="AO77" i="4"/>
  <c r="AC77" i="4"/>
  <c r="K77" i="4"/>
  <c r="J77" i="4"/>
  <c r="P67" i="4"/>
  <c r="AL67" i="4"/>
  <c r="AG77" i="4"/>
  <c r="S67" i="4"/>
  <c r="Z67" i="4"/>
  <c r="AJ67" i="4"/>
  <c r="X67" i="4"/>
  <c r="AF67" i="4"/>
  <c r="AB67" i="4"/>
  <c r="M67" i="4"/>
  <c r="AE67" i="4"/>
  <c r="AH67" i="4"/>
  <c r="T67" i="4"/>
  <c r="G60" i="4"/>
  <c r="H66" i="4"/>
  <c r="H67" i="4" s="1"/>
  <c r="W77" i="4"/>
  <c r="N67" i="4"/>
  <c r="AN67" i="4"/>
  <c r="AM67" i="4"/>
  <c r="AD77" i="4"/>
  <c r="Q67" i="4"/>
  <c r="AG67" i="4"/>
  <c r="I77" i="4"/>
  <c r="AP77" i="4"/>
  <c r="AO67" i="4"/>
  <c r="G75" i="4"/>
  <c r="H15" i="10"/>
  <c r="H70" i="4"/>
  <c r="L67" i="4"/>
  <c r="K67" i="4"/>
  <c r="AC67" i="4"/>
  <c r="P77" i="4"/>
  <c r="AL77" i="4"/>
  <c r="J67" i="4"/>
  <c r="AI77" i="4"/>
  <c r="R77" i="4"/>
  <c r="M77" i="4"/>
  <c r="U77" i="4"/>
  <c r="AA67" i="4"/>
  <c r="AH77" i="4"/>
  <c r="X77" i="4"/>
  <c r="O67" i="4"/>
  <c r="V67" i="4"/>
  <c r="AB77" i="4"/>
  <c r="AF77" i="4"/>
  <c r="AK67" i="4"/>
  <c r="S77" i="4"/>
  <c r="Z77" i="4"/>
  <c r="Y67" i="4"/>
  <c r="AJ77" i="4"/>
  <c r="I67" i="4"/>
  <c r="AP67" i="4"/>
  <c r="G70" i="4" l="1"/>
  <c r="G15" i="10"/>
  <c r="H10" i="10"/>
  <c r="G10" i="10" s="1"/>
  <c r="G67" i="4"/>
  <c r="G66" i="4"/>
  <c r="H77" i="4"/>
  <c r="G77" i="4" s="1"/>
  <c r="H54" i="10" l="1"/>
  <c r="G54" i="10" s="1"/>
  <c r="G76" i="4"/>
  <c r="I55" i="10" l="1"/>
  <c r="J55" i="10" l="1"/>
  <c r="K55" i="10" l="1"/>
  <c r="L55" i="10" l="1"/>
  <c r="N55" i="10" l="1"/>
  <c r="M55" i="10" l="1"/>
  <c r="O55" i="10" l="1"/>
  <c r="P55" i="10" l="1"/>
  <c r="Q55" i="10" l="1"/>
  <c r="R55" i="10" l="1"/>
  <c r="S55" i="10" l="1"/>
  <c r="T55" i="10" l="1"/>
  <c r="U55" i="10" l="1"/>
  <c r="V55" i="10" l="1"/>
  <c r="W55" i="10" l="1"/>
  <c r="X55" i="10" l="1"/>
  <c r="Y55" i="10" l="1"/>
  <c r="Z55" i="10" l="1"/>
  <c r="AA55" i="10" l="1"/>
  <c r="AB55" i="10" l="1"/>
  <c r="AC55" i="10" l="1"/>
  <c r="AD55" i="10" l="1"/>
  <c r="AE55" i="10" l="1"/>
  <c r="AF55" i="10" l="1"/>
  <c r="AG55" i="10" l="1"/>
  <c r="AH55" i="10" l="1"/>
  <c r="AI55" i="10" l="1"/>
  <c r="AJ55" i="10" l="1"/>
  <c r="AK55" i="10" l="1"/>
  <c r="AL55" i="10" l="1"/>
  <c r="AM55" i="10" l="1"/>
  <c r="AN55" i="10" l="1"/>
  <c r="G29" i="10" l="1"/>
  <c r="AO55" i="10"/>
  <c r="G33" i="10" l="1"/>
  <c r="AP55" i="10" l="1"/>
  <c r="G55" i="10" s="1"/>
  <c r="G34" i="10"/>
  <c r="H53" i="10" l="1"/>
  <c r="I53" i="10" l="1"/>
  <c r="J53" i="10" l="1"/>
  <c r="K53" i="10" l="1"/>
  <c r="L53" i="10" l="1"/>
  <c r="M53" i="10" l="1"/>
  <c r="N53" i="10" l="1"/>
  <c r="G30" i="10" l="1"/>
  <c r="G32" i="10"/>
  <c r="G31" i="10"/>
  <c r="O53" i="10" l="1"/>
  <c r="P53" i="10" l="1"/>
  <c r="Q53" i="10" l="1"/>
  <c r="R53" i="10" l="1"/>
  <c r="S53" i="10" l="1"/>
  <c r="T53" i="10" l="1"/>
  <c r="U53" i="10" l="1"/>
  <c r="V53" i="10" l="1"/>
  <c r="W53" i="10" l="1"/>
  <c r="X53" i="10" l="1"/>
  <c r="Y53" i="10" l="1"/>
  <c r="Z53" i="10" l="1"/>
  <c r="AA53" i="10" l="1"/>
  <c r="AB53" i="10" l="1"/>
  <c r="AC53" i="10" l="1"/>
  <c r="AD53" i="10" l="1"/>
  <c r="AE53" i="10" l="1"/>
  <c r="AF53" i="10" l="1"/>
  <c r="AG53" i="10" l="1"/>
  <c r="AH53" i="10" l="1"/>
  <c r="AI53" i="10" l="1"/>
  <c r="AJ53" i="10" l="1"/>
  <c r="AK53" i="10" l="1"/>
  <c r="AL53" i="10" l="1"/>
  <c r="AM53" i="10" l="1"/>
  <c r="AN53" i="10" l="1"/>
  <c r="AO53" i="10" l="1"/>
  <c r="AP53" i="10" l="1"/>
  <c r="G53" i="10" s="1"/>
  <c r="G38" i="10"/>
  <c r="H19" i="10" l="1"/>
  <c r="H21" i="10"/>
  <c r="H36" i="10" l="1"/>
  <c r="H40" i="10" l="1"/>
  <c r="H44" i="10" l="1"/>
  <c r="I19" i="10" l="1"/>
  <c r="I21" i="10"/>
  <c r="I36" i="10" l="1"/>
  <c r="I40" i="10" l="1"/>
  <c r="I44" i="10" l="1"/>
  <c r="J21" i="10" l="1"/>
  <c r="J19" i="10"/>
  <c r="J36" i="10" l="1"/>
  <c r="J40" i="10" l="1"/>
  <c r="J44" i="10" l="1"/>
  <c r="K21" i="10" l="1"/>
  <c r="K19" i="10"/>
  <c r="K36" i="10" l="1"/>
  <c r="K40" i="10" l="1"/>
  <c r="K44" i="10" l="1"/>
  <c r="L19" i="10" l="1"/>
  <c r="L21" i="10"/>
  <c r="L36" i="10" l="1"/>
  <c r="L40" i="10" l="1"/>
  <c r="L44" i="10" l="1"/>
  <c r="M21" i="10" l="1"/>
  <c r="M19" i="10"/>
  <c r="M36" i="10" l="1"/>
  <c r="M40" i="10" s="1"/>
  <c r="M44" i="10" s="1"/>
  <c r="N21" i="10" l="1"/>
  <c r="N19" i="10"/>
  <c r="N36" i="10" s="1"/>
  <c r="N40" i="10" s="1"/>
  <c r="N44" i="10" s="1"/>
  <c r="O21" i="10" l="1"/>
  <c r="O19" i="10"/>
  <c r="O36" i="10" l="1"/>
  <c r="O40" i="10" s="1"/>
  <c r="O44" i="10" s="1"/>
  <c r="P21" i="10" l="1"/>
  <c r="P19" i="10"/>
  <c r="P36" i="10" l="1"/>
  <c r="P40" i="10" s="1"/>
  <c r="P44" i="10" s="1"/>
  <c r="Q21" i="10" l="1"/>
  <c r="Q19" i="10"/>
  <c r="Q36" i="10" l="1"/>
  <c r="Q40" i="10" s="1"/>
  <c r="Q44" i="10" s="1"/>
  <c r="R21" i="10" l="1"/>
  <c r="R19" i="10"/>
  <c r="R36" i="10" l="1"/>
  <c r="R40" i="10" s="1"/>
  <c r="R44" i="10" s="1"/>
  <c r="S21" i="10" l="1"/>
  <c r="S19" i="10"/>
  <c r="S36" i="10" s="1"/>
  <c r="S40" i="10" s="1"/>
  <c r="S44" i="10" s="1"/>
  <c r="T21" i="10" l="1"/>
  <c r="T19" i="10"/>
  <c r="T36" i="10" s="1"/>
  <c r="T40" i="10" s="1"/>
  <c r="T44" i="10" s="1"/>
  <c r="U21" i="10" l="1"/>
  <c r="U19" i="10"/>
  <c r="U36" i="10" s="1"/>
  <c r="U40" i="10" s="1"/>
  <c r="U44" i="10" s="1"/>
  <c r="V21" i="10" l="1"/>
  <c r="V19" i="10"/>
  <c r="V36" i="10" l="1"/>
  <c r="V40" i="10" s="1"/>
  <c r="V44" i="10" s="1"/>
  <c r="W21" i="10" l="1"/>
  <c r="W19" i="10"/>
  <c r="W36" i="10" s="1"/>
  <c r="W40" i="10" s="1"/>
  <c r="W44" i="10" s="1"/>
  <c r="X21" i="10" l="1"/>
  <c r="X19" i="10"/>
  <c r="X36" i="10" s="1"/>
  <c r="X40" i="10" s="1"/>
  <c r="X44" i="10" s="1"/>
  <c r="Y21" i="10" l="1"/>
  <c r="Y19" i="10"/>
  <c r="Y36" i="10" l="1"/>
  <c r="Y40" i="10" s="1"/>
  <c r="Y44" i="10" s="1"/>
  <c r="Z21" i="10" l="1"/>
  <c r="Z19" i="10"/>
  <c r="Z36" i="10" s="1"/>
  <c r="Z40" i="10" s="1"/>
  <c r="Z44" i="10" s="1"/>
  <c r="AA21" i="10" l="1"/>
  <c r="AA19" i="10"/>
  <c r="AA36" i="10" l="1"/>
  <c r="AA40" i="10" s="1"/>
  <c r="AA44" i="10" s="1"/>
  <c r="AB21" i="10" l="1"/>
  <c r="AB19" i="10"/>
  <c r="AB36" i="10" s="1"/>
  <c r="AB40" i="10" s="1"/>
  <c r="AB44" i="10" s="1"/>
  <c r="AC21" i="10" l="1"/>
  <c r="AC19" i="10"/>
  <c r="AC36" i="10" s="1"/>
  <c r="AC40" i="10" s="1"/>
  <c r="AC44" i="10" s="1"/>
  <c r="AD21" i="10" l="1"/>
  <c r="AD19" i="10"/>
  <c r="AD36" i="10" l="1"/>
  <c r="AD40" i="10" s="1"/>
  <c r="AD44" i="10" s="1"/>
  <c r="AE21" i="10" l="1"/>
  <c r="AE19" i="10"/>
  <c r="AE36" i="10" l="1"/>
  <c r="AE40" i="10" s="1"/>
  <c r="AE44" i="10" s="1"/>
  <c r="AF21" i="10" l="1"/>
  <c r="AF19" i="10"/>
  <c r="AF36" i="10" l="1"/>
  <c r="AF40" i="10" s="1"/>
  <c r="AF44" i="10" s="1"/>
  <c r="AG21" i="10" l="1"/>
  <c r="AG19" i="10"/>
  <c r="AG36" i="10" l="1"/>
  <c r="AG40" i="10" s="1"/>
  <c r="AG44" i="10" s="1"/>
  <c r="AH21" i="10" l="1"/>
  <c r="AH19" i="10"/>
  <c r="AH36" i="10" l="1"/>
  <c r="AH40" i="10" s="1"/>
  <c r="AH44" i="10" s="1"/>
  <c r="AI21" i="10" l="1"/>
  <c r="AI19" i="10"/>
  <c r="AI36" i="10" s="1"/>
  <c r="AI40" i="10" s="1"/>
  <c r="AI44" i="10" s="1"/>
  <c r="AJ21" i="10" l="1"/>
  <c r="AJ19" i="10"/>
  <c r="AJ36" i="10" s="1"/>
  <c r="AJ40" i="10" s="1"/>
  <c r="AJ44" i="10" s="1"/>
  <c r="AK21" i="10" l="1"/>
  <c r="AK19" i="10"/>
  <c r="AK36" i="10" s="1"/>
  <c r="AK40" i="10" s="1"/>
  <c r="AK44" i="10" s="1"/>
  <c r="AL21" i="10" l="1"/>
  <c r="AL19" i="10"/>
  <c r="AL36" i="10" s="1"/>
  <c r="AL40" i="10" s="1"/>
  <c r="AL44" i="10" s="1"/>
  <c r="AM21" i="10" l="1"/>
  <c r="AM19" i="10"/>
  <c r="AM36" i="10" s="1"/>
  <c r="AM40" i="10" s="1"/>
  <c r="AM44" i="10" s="1"/>
  <c r="AN21" i="10" l="1"/>
  <c r="AN19" i="10"/>
  <c r="AN36" i="10" l="1"/>
  <c r="AN40" i="10" s="1"/>
  <c r="AN44" i="10" s="1"/>
  <c r="AO21" i="10" l="1"/>
  <c r="AO19" i="10"/>
  <c r="AO36" i="10" s="1"/>
  <c r="AO40" i="10" s="1"/>
  <c r="AO44" i="10" s="1"/>
  <c r="AP19" i="10" l="1"/>
  <c r="G17" i="10"/>
  <c r="AP21" i="10"/>
  <c r="G21" i="10" s="1"/>
  <c r="G28" i="10"/>
  <c r="AP36" i="10" l="1"/>
  <c r="G19" i="10"/>
  <c r="AP40" i="10" l="1"/>
  <c r="G36" i="10"/>
  <c r="AP44" i="10" l="1"/>
  <c r="G40" i="10"/>
  <c r="G44" i="10" l="1"/>
  <c r="H48" i="10" l="1"/>
  <c r="H52" i="10" l="1"/>
  <c r="H57" i="10" l="1"/>
  <c r="I48" i="10" l="1"/>
  <c r="H63" i="10"/>
  <c r="I52" i="10" l="1"/>
  <c r="I57" i="10" l="1"/>
  <c r="I63" i="10" l="1"/>
  <c r="J48" i="10"/>
  <c r="J52" i="10" l="1"/>
  <c r="J57" i="10" l="1"/>
  <c r="J63" i="10" l="1"/>
  <c r="K48" i="10"/>
  <c r="K52" i="10" l="1"/>
  <c r="K57" i="10" l="1"/>
  <c r="L48" i="10" l="1"/>
  <c r="K63" i="10"/>
  <c r="L52" i="10" l="1"/>
  <c r="M48" i="10"/>
  <c r="M52" i="10" s="1"/>
  <c r="L57" i="10" l="1"/>
  <c r="L63" i="10" l="1"/>
  <c r="N48" i="10"/>
  <c r="N52" i="10" s="1"/>
  <c r="M57" i="10"/>
  <c r="M63" i="10" s="1"/>
  <c r="O48" i="10" l="1"/>
  <c r="O52" i="10" s="1"/>
  <c r="N57" i="10"/>
  <c r="N63" i="10" s="1"/>
  <c r="P48" i="10" l="1"/>
  <c r="P52" i="10" s="1"/>
  <c r="O57" i="10"/>
  <c r="O63" i="10" s="1"/>
  <c r="Q48" i="10" l="1"/>
  <c r="Q52" i="10" s="1"/>
  <c r="P57" i="10"/>
  <c r="P63" i="10" s="1"/>
  <c r="Q57" i="10" l="1"/>
  <c r="Q63" i="10" s="1"/>
  <c r="R48" i="10" l="1"/>
  <c r="R52" i="10" s="1"/>
  <c r="S48" i="10" l="1"/>
  <c r="S52" i="10" s="1"/>
  <c r="R57" i="10"/>
  <c r="R63" i="10" s="1"/>
  <c r="S57" i="10" l="1"/>
  <c r="S63" i="10" s="1"/>
  <c r="T48" i="10" l="1"/>
  <c r="T52" i="10" s="1"/>
  <c r="T57" i="10" l="1"/>
  <c r="T63" i="10" s="1"/>
  <c r="U48" i="10" l="1"/>
  <c r="U52" i="10" s="1"/>
  <c r="U57" i="10" l="1"/>
  <c r="U63" i="10" s="1"/>
  <c r="V48" i="10"/>
  <c r="V52" i="10" s="1"/>
  <c r="V57" i="10" l="1"/>
  <c r="V63" i="10" s="1"/>
  <c r="W48" i="10" l="1"/>
  <c r="W52" i="10" s="1"/>
  <c r="W57" i="10" l="1"/>
  <c r="W63" i="10" s="1"/>
  <c r="X48" i="10" l="1"/>
  <c r="X52" i="10" s="1"/>
  <c r="Y48" i="10" l="1"/>
  <c r="Y52" i="10" s="1"/>
  <c r="X57" i="10" l="1"/>
  <c r="X63" i="10" s="1"/>
  <c r="Y57" i="10" l="1"/>
  <c r="Y63" i="10" s="1"/>
  <c r="Z48" i="10"/>
  <c r="Z52" i="10" s="1"/>
  <c r="AA48" i="10" l="1"/>
  <c r="AA52" i="10" s="1"/>
  <c r="Z57" i="10"/>
  <c r="Z63" i="10" s="1"/>
  <c r="AB48" i="10" l="1"/>
  <c r="AB52" i="10" s="1"/>
  <c r="AA57" i="10"/>
  <c r="AA63" i="10" s="1"/>
  <c r="AB57" i="10" l="1"/>
  <c r="AB63" i="10" s="1"/>
  <c r="AC48" i="10" l="1"/>
  <c r="AC52" i="10" s="1"/>
  <c r="AC57" i="10" l="1"/>
  <c r="AC63" i="10" s="1"/>
  <c r="AD48" i="10" l="1"/>
  <c r="AD52" i="10" s="1"/>
  <c r="AD57" i="10" l="1"/>
  <c r="AD63" i="10" s="1"/>
  <c r="AE48" i="10" l="1"/>
  <c r="AE52" i="10" s="1"/>
  <c r="AE57" i="10" l="1"/>
  <c r="AE63" i="10" s="1"/>
  <c r="AF48" i="10" l="1"/>
  <c r="AF52" i="10" s="1"/>
  <c r="AF57" i="10" l="1"/>
  <c r="AF63" i="10" s="1"/>
  <c r="AG48" i="10" l="1"/>
  <c r="AG52" i="10" s="1"/>
  <c r="AH48" i="10" l="1"/>
  <c r="AH52" i="10" s="1"/>
  <c r="AG57" i="10" l="1"/>
  <c r="AG63" i="10" s="1"/>
  <c r="AH57" i="10" l="1"/>
  <c r="AH63" i="10" s="1"/>
  <c r="AI48" i="10"/>
  <c r="AI52" i="10" s="1"/>
  <c r="AI57" i="10" l="1"/>
  <c r="AI63" i="10" s="1"/>
  <c r="AJ48" i="10" l="1"/>
  <c r="AJ52" i="10" s="1"/>
  <c r="AJ57" i="10" l="1"/>
  <c r="AJ63" i="10" s="1"/>
  <c r="AK48" i="10" l="1"/>
  <c r="AK52" i="10" s="1"/>
  <c r="AL48" i="10" l="1"/>
  <c r="AL52" i="10" s="1"/>
  <c r="AK57" i="10"/>
  <c r="AK63" i="10" s="1"/>
  <c r="AM48" i="10" l="1"/>
  <c r="AM52" i="10" s="1"/>
  <c r="AL57" i="10"/>
  <c r="AL63" i="10" s="1"/>
  <c r="AM57" i="10" l="1"/>
  <c r="AM63" i="10" s="1"/>
  <c r="AN48" i="10" l="1"/>
  <c r="AN52" i="10" s="1"/>
  <c r="AO48" i="10" l="1"/>
  <c r="AO52" i="10" s="1"/>
  <c r="AN57" i="10" l="1"/>
  <c r="AN63" i="10" s="1"/>
  <c r="AO57" i="10" l="1"/>
  <c r="AO63" i="10" s="1"/>
  <c r="AP48" i="10" l="1"/>
  <c r="G46" i="10"/>
  <c r="G56" i="10"/>
  <c r="AP52" i="10" l="1"/>
  <c r="G48" i="10"/>
  <c r="AP57" i="10" l="1"/>
  <c r="G52" i="10"/>
  <c r="AP63" i="10" l="1"/>
  <c r="G57" i="10"/>
  <c r="G63" i="10" l="1"/>
</calcChain>
</file>

<file path=xl/sharedStrings.xml><?xml version="1.0" encoding="utf-8"?>
<sst xmlns="http://schemas.openxmlformats.org/spreadsheetml/2006/main" count="382" uniqueCount="121">
  <si>
    <t>Inadimplência</t>
  </si>
  <si>
    <t>TOTAL</t>
  </si>
  <si>
    <t>Tarifa Social</t>
  </si>
  <si>
    <t>Residencial sem Tarifa Social</t>
  </si>
  <si>
    <t>Não Residencial</t>
  </si>
  <si>
    <t>Receita Arrecadada</t>
  </si>
  <si>
    <t>CAPEX Total de Água por Categoria</t>
  </si>
  <si>
    <t>SOMA</t>
  </si>
  <si>
    <t>PERCENTUAL DO TOTAL</t>
  </si>
  <si>
    <t>CAPEX Total de Esgoto por Categoria</t>
  </si>
  <si>
    <t>Ano do Contrato de Concessão</t>
  </si>
  <si>
    <t>Manutenção</t>
  </si>
  <si>
    <t>Receita Operacional Bruta</t>
  </si>
  <si>
    <t>Impostos Indiretos</t>
  </si>
  <si>
    <t>Receita Operacional Líquida</t>
  </si>
  <si>
    <t>Outros Custos Operacionais</t>
  </si>
  <si>
    <t>LAJIDA</t>
  </si>
  <si>
    <t>LAJIR</t>
  </si>
  <si>
    <t>Despesas Financeiras</t>
  </si>
  <si>
    <t>LAIR</t>
  </si>
  <si>
    <t>Impostos Diretos</t>
  </si>
  <si>
    <t>Lucro Líquido</t>
  </si>
  <si>
    <t>Atividades Operacionais</t>
  </si>
  <si>
    <t>(+/-) Variação no Capital de Giro</t>
  </si>
  <si>
    <t>Atividades de Investimento</t>
  </si>
  <si>
    <t>(-) Investimentos</t>
  </si>
  <si>
    <t>(-) Outorga</t>
  </si>
  <si>
    <t>FCFF</t>
  </si>
  <si>
    <t>CAPEX</t>
  </si>
  <si>
    <t>Premissas Operacionais</t>
  </si>
  <si>
    <t>Receita</t>
  </si>
  <si>
    <t>OPEX</t>
  </si>
  <si>
    <t>DFs</t>
  </si>
  <si>
    <t>Tabela 1 - Premissas de CAPEX - Água (R$ Mil)</t>
  </si>
  <si>
    <t>Tabela 2 - Premissas de CAPEX - Esgoto (R$ Mil)</t>
  </si>
  <si>
    <t>Obras Civis - Produção de Água</t>
  </si>
  <si>
    <t>Obras Civis - Distribuição</t>
  </si>
  <si>
    <t>Sistemas - Produção de Água</t>
  </si>
  <si>
    <t>Sistemas - Distribuição de Água</t>
  </si>
  <si>
    <t>Equipamentos - Distribuição de Água</t>
  </si>
  <si>
    <t>Equipamentos - Produção de Água</t>
  </si>
  <si>
    <t>Obras Civis - Coleta de Esgoto</t>
  </si>
  <si>
    <t>Sistemas - Coleta de Esgoto</t>
  </si>
  <si>
    <t>Equipamentos - Coleta de Esgoto</t>
  </si>
  <si>
    <t>Obras Civis - Tratamento de Esgoto</t>
  </si>
  <si>
    <t>Sistemas - Tratamento de Esgoto</t>
  </si>
  <si>
    <t>Receita Faturada</t>
  </si>
  <si>
    <t>Residencial</t>
  </si>
  <si>
    <t>Comercial</t>
  </si>
  <si>
    <t>Industrial</t>
  </si>
  <si>
    <t>Pública</t>
  </si>
  <si>
    <t>Produção de Água</t>
  </si>
  <si>
    <t>Materiais de Tratamento</t>
  </si>
  <si>
    <t>Energia</t>
  </si>
  <si>
    <t>Pessoal</t>
  </si>
  <si>
    <t>Distribuição de Água</t>
  </si>
  <si>
    <t>Coleta de Esgoto</t>
  </si>
  <si>
    <t>Tratamento de Esgoto</t>
  </si>
  <si>
    <t>Custos e Despesas</t>
  </si>
  <si>
    <t>AGENERSA + INEA</t>
  </si>
  <si>
    <t>Compra de Água - CEDAE</t>
  </si>
  <si>
    <t>Seguro-Garantia</t>
  </si>
  <si>
    <t>Seguros</t>
  </si>
  <si>
    <t>Outorga Variável</t>
  </si>
  <si>
    <t>Equipamentos -Tratamento de Esgoto</t>
  </si>
  <si>
    <t xml:space="preserve">                                                </t>
  </si>
  <si>
    <t>MTAP</t>
  </si>
  <si>
    <t>ENAP</t>
  </si>
  <si>
    <t>PEAP</t>
  </si>
  <si>
    <t>MNAP</t>
  </si>
  <si>
    <t>OCAP</t>
  </si>
  <si>
    <t>MTAD</t>
  </si>
  <si>
    <t>ENAD</t>
  </si>
  <si>
    <t>PEAD</t>
  </si>
  <si>
    <t>MNAD</t>
  </si>
  <si>
    <t>OCAD</t>
  </si>
  <si>
    <t>MTEC</t>
  </si>
  <si>
    <t>ENEC</t>
  </si>
  <si>
    <t>PEEC</t>
  </si>
  <si>
    <t>MNEC</t>
  </si>
  <si>
    <t>OCEC</t>
  </si>
  <si>
    <t>MTET</t>
  </si>
  <si>
    <t>ENET</t>
  </si>
  <si>
    <t>PEET</t>
  </si>
  <si>
    <t>MNET</t>
  </si>
  <si>
    <t>OCET</t>
  </si>
  <si>
    <t>Amortização (deflacionada)</t>
  </si>
  <si>
    <t>Baixa de PDD</t>
  </si>
  <si>
    <t>(-) Inadimplência</t>
  </si>
  <si>
    <t>(+) Amortização (deflacionada)</t>
  </si>
  <si>
    <t>(-) Baixa PDD</t>
  </si>
  <si>
    <t xml:space="preserve">             </t>
  </si>
  <si>
    <t>Tabela 3 - Distribuição da Economias por Categoria</t>
  </si>
  <si>
    <t>Tabela 4 - Índice de Atendimento - Água</t>
  </si>
  <si>
    <t>Tabela 5 - Economias - Água</t>
  </si>
  <si>
    <t>Tabela 6 - Relação Economias/Ligações</t>
  </si>
  <si>
    <t>Tabela 7 - Ligações - Água</t>
  </si>
  <si>
    <t>Tabela 8 - Volume Faturado de Água (m³/ano)</t>
  </si>
  <si>
    <t>Tabela 9 - Índice de Perdas</t>
  </si>
  <si>
    <t>Tabela 10 - Volume Demandado - Água (m³/ano)</t>
  </si>
  <si>
    <t>Tabela 11 - Índice de Atendimento - Esgoto</t>
  </si>
  <si>
    <t>Tabela 12 - Economias - Esgoto</t>
  </si>
  <si>
    <t>Tabela 13 - Ligações - Esgoto</t>
  </si>
  <si>
    <t>Tabela 14 - Volume de Esgoto Faturado (m³/ano)</t>
  </si>
  <si>
    <t>Tabela 15 - Inadimplência</t>
  </si>
  <si>
    <t>Tabela 16 - Tarifa Média de Água por Município (R$/m³)</t>
  </si>
  <si>
    <t>Tabela 17 - Projeções de Receita por Município (R$ Mil)</t>
  </si>
  <si>
    <t>Tabela 18 - Projeções de OPEX por Município (R$ Mil)</t>
  </si>
  <si>
    <t>Tabela 19 - Demonstração de Resultado do Exercício (R$ Mil)</t>
  </si>
  <si>
    <t>Tabela 20 - Fluxo de Caixa Livre da Firma (R$ Mil)</t>
  </si>
  <si>
    <t>Miguel Pereira</t>
  </si>
  <si>
    <t>Paty do Alferes</t>
  </si>
  <si>
    <t>Rio de Janeiro - AP 4</t>
  </si>
  <si>
    <t>Projeto de Concessão Regionalizada dos Serviços de Abastecimento de Água e Esgotamento Sanitário de Municípios do Estado do Rio de Janeiro – Bloco 2</t>
  </si>
  <si>
    <t>Custos Licitatórios</t>
  </si>
  <si>
    <t>Contingências</t>
  </si>
  <si>
    <t xml:space="preserve"> </t>
  </si>
  <si>
    <t xml:space="preserve">         </t>
  </si>
  <si>
    <t xml:space="preserve">                </t>
  </si>
  <si>
    <t xml:space="preserve">                                                                             </t>
  </si>
  <si>
    <t xml:space="preserve">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</si>
</sst>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;_-\ &quot;-&quot;_-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color theme="0" tint="-0.14999847407452621"/>
      <name val="Arial Narrow"/>
      <family val="2"/>
    </font>
    <font>
      <sz val="10"/>
      <color theme="1"/>
      <name val="Arial"/>
      <family val="2"/>
    </font>
    <font>
      <b/>
      <sz val="10"/>
      <name val="Arial Narrow"/>
      <family val="2"/>
    </font>
    <font>
      <sz val="10"/>
      <color theme="1"/>
      <name val="EYInterstate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auto="1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5" fillId="0" borderId="0" xfId="1" applyNumberFormat="1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164" fontId="8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/>
    <xf numFmtId="164" fontId="2" fillId="0" borderId="0" xfId="0" applyNumberFormat="1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5" fillId="0" borderId="0" xfId="0" applyFont="1" applyFill="1"/>
    <xf numFmtId="0" fontId="8" fillId="0" borderId="8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3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0" fontId="5" fillId="0" borderId="8" xfId="0" applyFont="1" applyFill="1" applyBorder="1" applyAlignment="1">
      <alignment vertical="center"/>
    </xf>
    <xf numFmtId="0" fontId="2" fillId="0" borderId="0" xfId="0" applyFont="1" applyAlignment="1">
      <alignment horizontal="right" vertical="center" indent="4"/>
    </xf>
    <xf numFmtId="2" fontId="5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 indent="2"/>
    </xf>
    <xf numFmtId="0" fontId="3" fillId="0" borderId="0" xfId="0" applyFont="1" applyAlignment="1">
      <alignment horizontal="left" vertical="center" indent="2"/>
    </xf>
    <xf numFmtId="164" fontId="0" fillId="0" borderId="0" xfId="0" applyNumberFormat="1"/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5" fontId="2" fillId="0" borderId="0" xfId="4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9" fontId="5" fillId="0" borderId="0" xfId="1" applyNumberFormat="1" applyFont="1" applyFill="1" applyAlignment="1">
      <alignment horizontal="center" vertical="center"/>
    </xf>
    <xf numFmtId="165" fontId="5" fillId="0" borderId="0" xfId="4" applyNumberFormat="1" applyFont="1" applyFill="1" applyAlignment="1">
      <alignment horizontal="center" vertical="center"/>
    </xf>
    <xf numFmtId="43" fontId="5" fillId="0" borderId="0" xfId="4" applyNumberFormat="1" applyFont="1" applyFill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left" vertical="center" indent="4"/>
    </xf>
    <xf numFmtId="165" fontId="8" fillId="0" borderId="0" xfId="4" applyNumberFormat="1" applyFont="1" applyFill="1" applyAlignment="1">
      <alignment horizontal="center" vertical="center"/>
    </xf>
    <xf numFmtId="165" fontId="0" fillId="0" borderId="0" xfId="4" applyNumberFormat="1" applyFont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 indent="4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0" fontId="0" fillId="0" borderId="0" xfId="1" applyNumberFormat="1" applyFont="1"/>
  </cellXfs>
  <cellStyles count="5">
    <cellStyle name="Normal" xfId="0" builtinId="0"/>
    <cellStyle name="Normal 3" xfId="2" xr:uid="{5EB08B05-BC06-409E-80EC-2FBAAFA3B9E0}"/>
    <cellStyle name="Percent 3" xfId="3" xr:uid="{B06EA47C-A8E7-4A0A-AF57-C2A7F3C55299}"/>
    <cellStyle name="Porcentagem" xfId="1" builtinId="5"/>
    <cellStyle name="Vírgula" xfId="4" builtinId="3"/>
  </cellStyles>
  <dxfs count="15"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ogo.azevedo\Desktop\Saneamento%20da%20RMM%20-%20Modelo%20Financeiro%20v.85%20VF%20(Limp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ainel Geral"/>
      <sheetName val="Painel Municípios"/>
      <sheetName val="Bloco A"/>
      <sheetName val="Tarifas"/>
      <sheetName val="Macroeconomia"/>
      <sheetName val="1.1. Premissas Gerais"/>
      <sheetName val="1.2. Premissas Temporais"/>
      <sheetName val="1.3. Mapeamento CAPEX"/>
      <sheetName val="1.4. Taxa de Desconto"/>
      <sheetName val="2.1. Receita"/>
      <sheetName val="2.2. Deduções"/>
      <sheetName val="2.3. OPEX"/>
      <sheetName val="2.4. CAPEX"/>
      <sheetName val="2.5. Dívida"/>
      <sheetName val="2.6. Impostos Diretos"/>
      <sheetName val="Saneamento da RMM - Modelo Fina"/>
    </sheetNames>
    <definedNames>
      <definedName name="Header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509F-E63A-47FF-858F-C3A7CB8D44B4}">
  <dimension ref="B1:AV105"/>
  <sheetViews>
    <sheetView showGridLines="0" zoomScale="70" zoomScaleNormal="70" workbookViewId="0">
      <pane xSplit="7" ySplit="6" topLeftCell="AG40" activePane="bottomRight" state="frozen"/>
      <selection activeCell="B2" sqref="B2"/>
      <selection pane="topRight" activeCell="B2" sqref="B2"/>
      <selection pane="bottomLeft" activeCell="B2" sqref="B2"/>
      <selection pane="bottomRight" activeCell="AN76" sqref="AN76"/>
    </sheetView>
  </sheetViews>
  <sheetFormatPr defaultColWidth="0" defaultRowHeight="12.75" zeroHeight="1" outlineLevelCol="1"/>
  <cols>
    <col min="1" max="2" width="2.5703125" style="21" customWidth="1"/>
    <col min="3" max="4" width="4" style="21" customWidth="1"/>
    <col min="5" max="5" width="5" style="21" bestFit="1" customWidth="1"/>
    <col min="6" max="6" width="39.5703125" style="21" customWidth="1"/>
    <col min="7" max="7" width="15.85546875" style="21" customWidth="1"/>
    <col min="8" max="8" width="12.5703125" style="20" customWidth="1"/>
    <col min="9" max="14" width="12.5703125" style="21" customWidth="1"/>
    <col min="15" max="43" width="12.5703125" style="21" customWidth="1" outlineLevel="1"/>
    <col min="44" max="45" width="2.5703125" style="21" customWidth="1"/>
    <col min="46" max="47" width="9.140625" style="24" hidden="1" customWidth="1"/>
    <col min="48" max="48" width="0" style="24" hidden="1"/>
    <col min="49" max="16384" width="9.140625" style="21" hidden="1"/>
  </cols>
  <sheetData>
    <row r="1" spans="2:48" ht="5.0999999999999996" customHeight="1">
      <c r="AV1" s="24" t="s">
        <v>116</v>
      </c>
    </row>
    <row r="2" spans="2:48" ht="18">
      <c r="B2" s="41" t="s">
        <v>113</v>
      </c>
    </row>
    <row r="3" spans="2:48" ht="17.25" thickBot="1">
      <c r="B3" s="42" t="s">
        <v>28</v>
      </c>
      <c r="C3" s="32"/>
      <c r="D3" s="32"/>
      <c r="E3" s="32"/>
      <c r="F3" s="32"/>
      <c r="G3" s="32"/>
      <c r="H3" s="11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2:48" ht="14.25" thickTop="1" thickBot="1"/>
    <row r="5" spans="2:48">
      <c r="B5" s="1"/>
      <c r="C5" s="2"/>
      <c r="D5" s="2"/>
      <c r="E5" s="3"/>
      <c r="F5" s="2"/>
      <c r="G5" s="2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4"/>
    </row>
    <row r="6" spans="2:48" s="20" customFormat="1">
      <c r="B6" s="26"/>
      <c r="C6" s="6"/>
      <c r="D6" s="6"/>
      <c r="E6" s="6"/>
      <c r="F6" s="6" t="s">
        <v>10</v>
      </c>
      <c r="G6" s="6"/>
      <c r="H6" s="71" t="s">
        <v>1</v>
      </c>
      <c r="I6" s="71">
        <v>1</v>
      </c>
      <c r="J6" s="71">
        <v>2</v>
      </c>
      <c r="K6" s="71">
        <v>3</v>
      </c>
      <c r="L6" s="71">
        <v>4</v>
      </c>
      <c r="M6" s="71">
        <v>5</v>
      </c>
      <c r="N6" s="71">
        <v>6</v>
      </c>
      <c r="O6" s="71">
        <v>7</v>
      </c>
      <c r="P6" s="71">
        <v>8</v>
      </c>
      <c r="Q6" s="71">
        <v>9</v>
      </c>
      <c r="R6" s="71">
        <v>10</v>
      </c>
      <c r="S6" s="71">
        <v>11</v>
      </c>
      <c r="T6" s="71">
        <v>12</v>
      </c>
      <c r="U6" s="71">
        <v>13</v>
      </c>
      <c r="V6" s="71">
        <v>14</v>
      </c>
      <c r="W6" s="71">
        <v>15</v>
      </c>
      <c r="X6" s="71">
        <v>16</v>
      </c>
      <c r="Y6" s="71">
        <v>17</v>
      </c>
      <c r="Z6" s="71">
        <v>18</v>
      </c>
      <c r="AA6" s="71">
        <v>19</v>
      </c>
      <c r="AB6" s="71">
        <v>20</v>
      </c>
      <c r="AC6" s="71">
        <v>21</v>
      </c>
      <c r="AD6" s="71">
        <v>22</v>
      </c>
      <c r="AE6" s="71">
        <v>23</v>
      </c>
      <c r="AF6" s="71">
        <v>24</v>
      </c>
      <c r="AG6" s="71">
        <v>25</v>
      </c>
      <c r="AH6" s="71">
        <v>26</v>
      </c>
      <c r="AI6" s="71">
        <v>27</v>
      </c>
      <c r="AJ6" s="71">
        <v>28</v>
      </c>
      <c r="AK6" s="71">
        <v>29</v>
      </c>
      <c r="AL6" s="71">
        <v>30</v>
      </c>
      <c r="AM6" s="71">
        <v>31</v>
      </c>
      <c r="AN6" s="71">
        <v>32</v>
      </c>
      <c r="AO6" s="71">
        <v>33</v>
      </c>
      <c r="AP6" s="71">
        <v>34</v>
      </c>
      <c r="AQ6" s="71">
        <v>35</v>
      </c>
      <c r="AR6" s="13"/>
      <c r="AT6" s="68"/>
      <c r="AU6" s="68"/>
      <c r="AV6" s="68"/>
    </row>
    <row r="7" spans="2:48">
      <c r="B7" s="5"/>
      <c r="C7" s="9"/>
      <c r="D7" s="9"/>
      <c r="E7" s="10"/>
      <c r="F7" s="9"/>
      <c r="G7" s="9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8"/>
    </row>
    <row r="8" spans="2:48" ht="13.5" thickBot="1">
      <c r="B8" s="5"/>
      <c r="C8" s="9"/>
      <c r="D8" s="14" t="s">
        <v>33</v>
      </c>
      <c r="E8" s="14"/>
      <c r="F8" s="14"/>
      <c r="G8" s="14"/>
      <c r="H8" s="14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8"/>
    </row>
    <row r="9" spans="2:48" ht="13.5" thickTop="1">
      <c r="B9" s="5"/>
      <c r="AR9" s="8"/>
    </row>
    <row r="10" spans="2:48" s="20" customFormat="1">
      <c r="B10" s="26"/>
      <c r="F10" s="10" t="s">
        <v>35</v>
      </c>
      <c r="H10" s="27">
        <f>SUM(I10:AQ10)</f>
        <v>156149</v>
      </c>
      <c r="I10" s="27">
        <f t="shared" ref="I10:AQ10" si="0">SUM(I11:I13)</f>
        <v>0</v>
      </c>
      <c r="J10" s="27">
        <f t="shared" si="0"/>
        <v>7237</v>
      </c>
      <c r="K10" s="27">
        <f t="shared" si="0"/>
        <v>14195</v>
      </c>
      <c r="L10" s="27">
        <f t="shared" si="0"/>
        <v>26612</v>
      </c>
      <c r="M10" s="27">
        <f t="shared" si="0"/>
        <v>45498</v>
      </c>
      <c r="N10" s="27">
        <f t="shared" si="0"/>
        <v>33651</v>
      </c>
      <c r="O10" s="27">
        <f t="shared" si="0"/>
        <v>23768</v>
      </c>
      <c r="P10" s="27">
        <f t="shared" si="0"/>
        <v>2529</v>
      </c>
      <c r="Q10" s="27">
        <f t="shared" si="0"/>
        <v>2529</v>
      </c>
      <c r="R10" s="27">
        <f t="shared" si="0"/>
        <v>17</v>
      </c>
      <c r="S10" s="27">
        <f t="shared" si="0"/>
        <v>13</v>
      </c>
      <c r="T10" s="27">
        <f t="shared" si="0"/>
        <v>13</v>
      </c>
      <c r="U10" s="27">
        <f t="shared" si="0"/>
        <v>16</v>
      </c>
      <c r="V10" s="27">
        <f t="shared" si="0"/>
        <v>11</v>
      </c>
      <c r="W10" s="27">
        <f t="shared" si="0"/>
        <v>11</v>
      </c>
      <c r="X10" s="27">
        <f t="shared" si="0"/>
        <v>7</v>
      </c>
      <c r="Y10" s="27">
        <f t="shared" si="0"/>
        <v>7</v>
      </c>
      <c r="Z10" s="27">
        <f t="shared" si="0"/>
        <v>5</v>
      </c>
      <c r="AA10" s="27">
        <f t="shared" si="0"/>
        <v>5</v>
      </c>
      <c r="AB10" s="27">
        <f t="shared" si="0"/>
        <v>5</v>
      </c>
      <c r="AC10" s="27">
        <f t="shared" si="0"/>
        <v>3</v>
      </c>
      <c r="AD10" s="27">
        <f t="shared" si="0"/>
        <v>3</v>
      </c>
      <c r="AE10" s="27">
        <f t="shared" si="0"/>
        <v>3</v>
      </c>
      <c r="AF10" s="27">
        <f t="shared" si="0"/>
        <v>3</v>
      </c>
      <c r="AG10" s="27">
        <f t="shared" si="0"/>
        <v>3</v>
      </c>
      <c r="AH10" s="27">
        <f t="shared" si="0"/>
        <v>1</v>
      </c>
      <c r="AI10" s="27">
        <f t="shared" si="0"/>
        <v>1</v>
      </c>
      <c r="AJ10" s="27">
        <f t="shared" si="0"/>
        <v>1</v>
      </c>
      <c r="AK10" s="27">
        <f t="shared" si="0"/>
        <v>1</v>
      </c>
      <c r="AL10" s="27">
        <f t="shared" si="0"/>
        <v>1</v>
      </c>
      <c r="AM10" s="27">
        <f t="shared" si="0"/>
        <v>0</v>
      </c>
      <c r="AN10" s="27">
        <f t="shared" si="0"/>
        <v>0</v>
      </c>
      <c r="AO10" s="27">
        <f t="shared" si="0"/>
        <v>0</v>
      </c>
      <c r="AP10" s="27">
        <f t="shared" si="0"/>
        <v>0</v>
      </c>
      <c r="AQ10" s="27">
        <f t="shared" si="0"/>
        <v>0</v>
      </c>
      <c r="AR10" s="13"/>
      <c r="AV10" s="24"/>
    </row>
    <row r="11" spans="2:48">
      <c r="B11" s="5"/>
      <c r="E11" s="18">
        <v>1</v>
      </c>
      <c r="F11" s="47" t="s">
        <v>110</v>
      </c>
      <c r="H11" s="27">
        <f t="shared" ref="H11:H13" si="1">SUM(I11:AQ11)</f>
        <v>1632</v>
      </c>
      <c r="I11" s="23">
        <v>0</v>
      </c>
      <c r="J11" s="23">
        <v>0</v>
      </c>
      <c r="K11" s="23">
        <v>296</v>
      </c>
      <c r="L11" s="23">
        <v>322</v>
      </c>
      <c r="M11" s="23">
        <v>322</v>
      </c>
      <c r="N11" s="23">
        <v>329</v>
      </c>
      <c r="O11" s="23">
        <v>310</v>
      </c>
      <c r="P11" s="23">
        <v>6</v>
      </c>
      <c r="Q11" s="23">
        <v>6</v>
      </c>
      <c r="R11" s="23">
        <v>6</v>
      </c>
      <c r="S11" s="23">
        <v>4</v>
      </c>
      <c r="T11" s="23">
        <v>4</v>
      </c>
      <c r="U11" s="23">
        <v>4</v>
      </c>
      <c r="V11" s="23">
        <v>4</v>
      </c>
      <c r="W11" s="23">
        <v>4</v>
      </c>
      <c r="X11" s="23">
        <v>2</v>
      </c>
      <c r="Y11" s="23">
        <v>2</v>
      </c>
      <c r="Z11" s="23">
        <v>2</v>
      </c>
      <c r="AA11" s="23">
        <v>2</v>
      </c>
      <c r="AB11" s="23">
        <v>2</v>
      </c>
      <c r="AC11" s="23">
        <v>1</v>
      </c>
      <c r="AD11" s="23">
        <v>1</v>
      </c>
      <c r="AE11" s="23">
        <v>1</v>
      </c>
      <c r="AF11" s="23">
        <v>1</v>
      </c>
      <c r="AG11" s="23">
        <v>1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8"/>
    </row>
    <row r="12" spans="2:48">
      <c r="B12" s="5"/>
      <c r="E12" s="18">
        <v>2</v>
      </c>
      <c r="F12" s="47" t="s">
        <v>111</v>
      </c>
      <c r="H12" s="27">
        <f t="shared" si="1"/>
        <v>1168</v>
      </c>
      <c r="I12" s="23">
        <v>0</v>
      </c>
      <c r="J12" s="23">
        <v>0</v>
      </c>
      <c r="K12" s="23">
        <v>199</v>
      </c>
      <c r="L12" s="23">
        <v>215</v>
      </c>
      <c r="M12" s="23">
        <v>215</v>
      </c>
      <c r="N12" s="23">
        <v>214</v>
      </c>
      <c r="O12" s="23">
        <v>214</v>
      </c>
      <c r="P12" s="23">
        <v>11</v>
      </c>
      <c r="Q12" s="23">
        <v>11</v>
      </c>
      <c r="R12" s="23">
        <v>11</v>
      </c>
      <c r="S12" s="23">
        <v>9</v>
      </c>
      <c r="T12" s="23">
        <v>9</v>
      </c>
      <c r="U12" s="23">
        <v>12</v>
      </c>
      <c r="V12" s="23">
        <v>7</v>
      </c>
      <c r="W12" s="23">
        <v>7</v>
      </c>
      <c r="X12" s="23">
        <v>5</v>
      </c>
      <c r="Y12" s="23">
        <v>5</v>
      </c>
      <c r="Z12" s="23">
        <v>3</v>
      </c>
      <c r="AA12" s="23">
        <v>3</v>
      </c>
      <c r="AB12" s="23">
        <v>3</v>
      </c>
      <c r="AC12" s="23">
        <v>2</v>
      </c>
      <c r="AD12" s="23">
        <v>2</v>
      </c>
      <c r="AE12" s="23">
        <v>2</v>
      </c>
      <c r="AF12" s="23">
        <v>2</v>
      </c>
      <c r="AG12" s="23">
        <v>2</v>
      </c>
      <c r="AH12" s="23">
        <v>1</v>
      </c>
      <c r="AI12" s="23">
        <v>1</v>
      </c>
      <c r="AJ12" s="23">
        <v>1</v>
      </c>
      <c r="AK12" s="23">
        <v>1</v>
      </c>
      <c r="AL12" s="23">
        <v>1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8"/>
    </row>
    <row r="13" spans="2:48">
      <c r="B13" s="5"/>
      <c r="E13" s="18">
        <v>3</v>
      </c>
      <c r="F13" s="47" t="s">
        <v>112</v>
      </c>
      <c r="H13" s="27">
        <f t="shared" si="1"/>
        <v>153349</v>
      </c>
      <c r="I13" s="23">
        <v>0</v>
      </c>
      <c r="J13" s="23">
        <v>7237</v>
      </c>
      <c r="K13" s="23">
        <v>13700</v>
      </c>
      <c r="L13" s="23">
        <v>26075</v>
      </c>
      <c r="M13" s="23">
        <v>44961</v>
      </c>
      <c r="N13" s="23">
        <v>33108</v>
      </c>
      <c r="O13" s="23">
        <v>23244</v>
      </c>
      <c r="P13" s="23">
        <v>2512</v>
      </c>
      <c r="Q13" s="23">
        <v>2512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8"/>
    </row>
    <row r="14" spans="2:48">
      <c r="B14" s="5"/>
      <c r="F14" s="48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8"/>
    </row>
    <row r="15" spans="2:48">
      <c r="B15" s="5"/>
      <c r="E15" s="20"/>
      <c r="F15" s="10" t="s">
        <v>36</v>
      </c>
      <c r="G15" s="20"/>
      <c r="H15" s="27">
        <f>SUM(I15:AQ15)</f>
        <v>463166</v>
      </c>
      <c r="I15" s="27">
        <f t="shared" ref="I15:AQ15" si="2">SUM(I16:I18)</f>
        <v>0</v>
      </c>
      <c r="J15" s="27">
        <f t="shared" si="2"/>
        <v>31280</v>
      </c>
      <c r="K15" s="27">
        <f t="shared" si="2"/>
        <v>40231</v>
      </c>
      <c r="L15" s="27">
        <f t="shared" si="2"/>
        <v>40060</v>
      </c>
      <c r="M15" s="27">
        <f t="shared" si="2"/>
        <v>42684</v>
      </c>
      <c r="N15" s="27">
        <f t="shared" si="2"/>
        <v>44220</v>
      </c>
      <c r="O15" s="27">
        <f t="shared" si="2"/>
        <v>44928</v>
      </c>
      <c r="P15" s="27">
        <f t="shared" si="2"/>
        <v>40273</v>
      </c>
      <c r="Q15" s="27">
        <f t="shared" si="2"/>
        <v>40332</v>
      </c>
      <c r="R15" s="27">
        <f t="shared" si="2"/>
        <v>35258</v>
      </c>
      <c r="S15" s="27">
        <f t="shared" si="2"/>
        <v>31305</v>
      </c>
      <c r="T15" s="27">
        <f t="shared" si="2"/>
        <v>28820</v>
      </c>
      <c r="U15" s="27">
        <f t="shared" si="2"/>
        <v>29075</v>
      </c>
      <c r="V15" s="27">
        <f t="shared" si="2"/>
        <v>3069</v>
      </c>
      <c r="W15" s="27">
        <f t="shared" si="2"/>
        <v>3069</v>
      </c>
      <c r="X15" s="27">
        <f t="shared" si="2"/>
        <v>1521</v>
      </c>
      <c r="Y15" s="27">
        <f t="shared" si="2"/>
        <v>1520</v>
      </c>
      <c r="Z15" s="27">
        <f t="shared" si="2"/>
        <v>1312</v>
      </c>
      <c r="AA15" s="27">
        <f t="shared" si="2"/>
        <v>1312</v>
      </c>
      <c r="AB15" s="27">
        <f t="shared" si="2"/>
        <v>1312</v>
      </c>
      <c r="AC15" s="27">
        <f t="shared" si="2"/>
        <v>257</v>
      </c>
      <c r="AD15" s="27">
        <f t="shared" si="2"/>
        <v>257</v>
      </c>
      <c r="AE15" s="27">
        <f t="shared" si="2"/>
        <v>257</v>
      </c>
      <c r="AF15" s="27">
        <f t="shared" si="2"/>
        <v>257</v>
      </c>
      <c r="AG15" s="27">
        <f t="shared" si="2"/>
        <v>257</v>
      </c>
      <c r="AH15" s="27">
        <f t="shared" si="2"/>
        <v>60</v>
      </c>
      <c r="AI15" s="27">
        <f t="shared" si="2"/>
        <v>60</v>
      </c>
      <c r="AJ15" s="27">
        <f t="shared" si="2"/>
        <v>60</v>
      </c>
      <c r="AK15" s="27">
        <f t="shared" si="2"/>
        <v>60</v>
      </c>
      <c r="AL15" s="27">
        <f t="shared" si="2"/>
        <v>60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7">
        <f t="shared" si="2"/>
        <v>0</v>
      </c>
      <c r="AQ15" s="27">
        <f t="shared" si="2"/>
        <v>0</v>
      </c>
      <c r="AR15" s="8"/>
    </row>
    <row r="16" spans="2:48">
      <c r="B16" s="5"/>
      <c r="E16" s="18">
        <v>1</v>
      </c>
      <c r="F16" s="47" t="str">
        <f>F11</f>
        <v>Miguel Pereira</v>
      </c>
      <c r="H16" s="27">
        <f t="shared" ref="H16:H18" si="3">SUM(I16:AQ16)</f>
        <v>19510</v>
      </c>
      <c r="I16" s="23">
        <v>0</v>
      </c>
      <c r="J16" s="23">
        <v>656</v>
      </c>
      <c r="K16" s="23">
        <v>3089</v>
      </c>
      <c r="L16" s="23">
        <v>2837</v>
      </c>
      <c r="M16" s="23">
        <v>2879</v>
      </c>
      <c r="N16" s="23">
        <v>3658</v>
      </c>
      <c r="O16" s="23">
        <v>1493</v>
      </c>
      <c r="P16" s="23">
        <v>586</v>
      </c>
      <c r="Q16" s="23">
        <v>586</v>
      </c>
      <c r="R16" s="23">
        <v>586</v>
      </c>
      <c r="S16" s="23">
        <v>378</v>
      </c>
      <c r="T16" s="23">
        <v>378</v>
      </c>
      <c r="U16" s="23">
        <v>378</v>
      </c>
      <c r="V16" s="23">
        <v>378</v>
      </c>
      <c r="W16" s="23">
        <v>378</v>
      </c>
      <c r="X16" s="23">
        <v>196</v>
      </c>
      <c r="Y16" s="23">
        <v>196</v>
      </c>
      <c r="Z16" s="23">
        <v>196</v>
      </c>
      <c r="AA16" s="23">
        <v>196</v>
      </c>
      <c r="AB16" s="23">
        <v>196</v>
      </c>
      <c r="AC16" s="23">
        <v>54</v>
      </c>
      <c r="AD16" s="23">
        <v>54</v>
      </c>
      <c r="AE16" s="23">
        <v>54</v>
      </c>
      <c r="AF16" s="23">
        <v>54</v>
      </c>
      <c r="AG16" s="23">
        <v>54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8"/>
    </row>
    <row r="17" spans="2:44">
      <c r="B17" s="5"/>
      <c r="E17" s="18">
        <v>2</v>
      </c>
      <c r="F17" s="47" t="str">
        <f>F12</f>
        <v>Paty do Alferes</v>
      </c>
      <c r="H17" s="27">
        <f t="shared" si="3"/>
        <v>24907</v>
      </c>
      <c r="I17" s="23">
        <v>0</v>
      </c>
      <c r="J17" s="23">
        <v>963</v>
      </c>
      <c r="K17" s="23">
        <v>2107</v>
      </c>
      <c r="L17" s="23">
        <v>2136</v>
      </c>
      <c r="M17" s="23">
        <v>2164</v>
      </c>
      <c r="N17" s="23">
        <v>1956</v>
      </c>
      <c r="O17" s="23">
        <v>1980</v>
      </c>
      <c r="P17" s="23">
        <v>1394</v>
      </c>
      <c r="Q17" s="23">
        <v>1417</v>
      </c>
      <c r="R17" s="23">
        <v>1441</v>
      </c>
      <c r="S17" s="23">
        <v>1190</v>
      </c>
      <c r="T17" s="23">
        <v>1206</v>
      </c>
      <c r="U17" s="23">
        <v>1463</v>
      </c>
      <c r="V17" s="23">
        <v>887</v>
      </c>
      <c r="W17" s="23">
        <v>887</v>
      </c>
      <c r="X17" s="23">
        <v>605</v>
      </c>
      <c r="Y17" s="23">
        <v>605</v>
      </c>
      <c r="Z17" s="23">
        <v>397</v>
      </c>
      <c r="AA17" s="23">
        <v>397</v>
      </c>
      <c r="AB17" s="23">
        <v>397</v>
      </c>
      <c r="AC17" s="23">
        <v>203</v>
      </c>
      <c r="AD17" s="23">
        <v>203</v>
      </c>
      <c r="AE17" s="23">
        <v>203</v>
      </c>
      <c r="AF17" s="23">
        <v>203</v>
      </c>
      <c r="AG17" s="23">
        <v>203</v>
      </c>
      <c r="AH17" s="23">
        <v>60</v>
      </c>
      <c r="AI17" s="23">
        <v>60</v>
      </c>
      <c r="AJ17" s="23">
        <v>60</v>
      </c>
      <c r="AK17" s="23">
        <v>60</v>
      </c>
      <c r="AL17" s="23">
        <v>60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8"/>
    </row>
    <row r="18" spans="2:44">
      <c r="B18" s="5"/>
      <c r="E18" s="18">
        <v>3</v>
      </c>
      <c r="F18" s="47" t="str">
        <f>F13</f>
        <v>Rio de Janeiro - AP 4</v>
      </c>
      <c r="H18" s="27">
        <f t="shared" si="3"/>
        <v>418749</v>
      </c>
      <c r="I18" s="23">
        <v>0</v>
      </c>
      <c r="J18" s="23">
        <v>29661</v>
      </c>
      <c r="K18" s="23">
        <v>35035</v>
      </c>
      <c r="L18" s="23">
        <v>35087</v>
      </c>
      <c r="M18" s="23">
        <v>37641</v>
      </c>
      <c r="N18" s="23">
        <v>38606</v>
      </c>
      <c r="O18" s="23">
        <v>41455</v>
      </c>
      <c r="P18" s="23">
        <v>38293</v>
      </c>
      <c r="Q18" s="23">
        <v>38329</v>
      </c>
      <c r="R18" s="23">
        <v>33231</v>
      </c>
      <c r="S18" s="23">
        <v>29737</v>
      </c>
      <c r="T18" s="23">
        <v>27236</v>
      </c>
      <c r="U18" s="23">
        <v>27234</v>
      </c>
      <c r="V18" s="23">
        <v>1804</v>
      </c>
      <c r="W18" s="23">
        <v>1804</v>
      </c>
      <c r="X18" s="23">
        <v>720</v>
      </c>
      <c r="Y18" s="23">
        <v>719</v>
      </c>
      <c r="Z18" s="23">
        <v>719</v>
      </c>
      <c r="AA18" s="23">
        <v>719</v>
      </c>
      <c r="AB18" s="23">
        <v>719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8"/>
    </row>
    <row r="19" spans="2:44">
      <c r="B19" s="5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8"/>
    </row>
    <row r="20" spans="2:44">
      <c r="B20" s="5"/>
      <c r="E20" s="20"/>
      <c r="F20" s="20" t="s">
        <v>37</v>
      </c>
      <c r="G20" s="20"/>
      <c r="H20" s="27">
        <f>SUM(I20:AQ20)</f>
        <v>10080</v>
      </c>
      <c r="I20" s="27">
        <f t="shared" ref="I20:AQ20" si="4">SUM(I21:I23)</f>
        <v>0</v>
      </c>
      <c r="J20" s="27">
        <f t="shared" si="4"/>
        <v>500</v>
      </c>
      <c r="K20" s="27">
        <f t="shared" si="4"/>
        <v>791</v>
      </c>
      <c r="L20" s="27">
        <f t="shared" si="4"/>
        <v>1406</v>
      </c>
      <c r="M20" s="27">
        <f t="shared" si="4"/>
        <v>2330</v>
      </c>
      <c r="N20" s="27">
        <f t="shared" si="4"/>
        <v>1737</v>
      </c>
      <c r="O20" s="27">
        <f t="shared" si="4"/>
        <v>1244</v>
      </c>
      <c r="P20" s="27">
        <f t="shared" si="4"/>
        <v>191</v>
      </c>
      <c r="Q20" s="27">
        <f t="shared" si="4"/>
        <v>191</v>
      </c>
      <c r="R20" s="27">
        <f t="shared" si="4"/>
        <v>65</v>
      </c>
      <c r="S20" s="27">
        <f t="shared" si="4"/>
        <v>65</v>
      </c>
      <c r="T20" s="27">
        <f t="shared" si="4"/>
        <v>65</v>
      </c>
      <c r="U20" s="27">
        <f t="shared" si="4"/>
        <v>65</v>
      </c>
      <c r="V20" s="27">
        <f t="shared" si="4"/>
        <v>65</v>
      </c>
      <c r="W20" s="27">
        <f t="shared" si="4"/>
        <v>65</v>
      </c>
      <c r="X20" s="27">
        <f t="shared" si="4"/>
        <v>65</v>
      </c>
      <c r="Y20" s="27">
        <f t="shared" si="4"/>
        <v>65</v>
      </c>
      <c r="Z20" s="27">
        <f t="shared" si="4"/>
        <v>65</v>
      </c>
      <c r="AA20" s="27">
        <f t="shared" si="4"/>
        <v>65</v>
      </c>
      <c r="AB20" s="27">
        <f t="shared" si="4"/>
        <v>65</v>
      </c>
      <c r="AC20" s="27">
        <f t="shared" si="4"/>
        <v>65</v>
      </c>
      <c r="AD20" s="27">
        <f t="shared" si="4"/>
        <v>65</v>
      </c>
      <c r="AE20" s="27">
        <f t="shared" si="4"/>
        <v>65</v>
      </c>
      <c r="AF20" s="27">
        <f t="shared" si="4"/>
        <v>65</v>
      </c>
      <c r="AG20" s="27">
        <f t="shared" si="4"/>
        <v>65</v>
      </c>
      <c r="AH20" s="27">
        <f t="shared" si="4"/>
        <v>65</v>
      </c>
      <c r="AI20" s="27">
        <f t="shared" si="4"/>
        <v>65</v>
      </c>
      <c r="AJ20" s="27">
        <f t="shared" si="4"/>
        <v>65</v>
      </c>
      <c r="AK20" s="27">
        <f t="shared" si="4"/>
        <v>65</v>
      </c>
      <c r="AL20" s="27">
        <f t="shared" si="4"/>
        <v>65</v>
      </c>
      <c r="AM20" s="27">
        <f t="shared" si="4"/>
        <v>65</v>
      </c>
      <c r="AN20" s="27">
        <f t="shared" si="4"/>
        <v>65</v>
      </c>
      <c r="AO20" s="27">
        <f t="shared" si="4"/>
        <v>65</v>
      </c>
      <c r="AP20" s="27">
        <f t="shared" si="4"/>
        <v>65</v>
      </c>
      <c r="AQ20" s="27">
        <f t="shared" si="4"/>
        <v>65</v>
      </c>
      <c r="AR20" s="8"/>
    </row>
    <row r="21" spans="2:44">
      <c r="B21" s="5"/>
      <c r="E21" s="18">
        <v>1</v>
      </c>
      <c r="F21" s="47" t="str">
        <f>F16</f>
        <v>Miguel Pereira</v>
      </c>
      <c r="H21" s="27">
        <f t="shared" ref="H21:H23" si="5">SUM(I21:AQ21)</f>
        <v>313</v>
      </c>
      <c r="I21" s="23">
        <v>0</v>
      </c>
      <c r="J21" s="23">
        <v>0</v>
      </c>
      <c r="K21" s="23">
        <v>29</v>
      </c>
      <c r="L21" s="23">
        <v>29</v>
      </c>
      <c r="M21" s="23">
        <v>29</v>
      </c>
      <c r="N21" s="23">
        <v>29</v>
      </c>
      <c r="O21" s="23">
        <v>29</v>
      </c>
      <c r="P21" s="23">
        <v>6</v>
      </c>
      <c r="Q21" s="23">
        <v>6</v>
      </c>
      <c r="R21" s="23">
        <v>6</v>
      </c>
      <c r="S21" s="23">
        <v>6</v>
      </c>
      <c r="T21" s="23">
        <v>6</v>
      </c>
      <c r="U21" s="23">
        <v>6</v>
      </c>
      <c r="V21" s="23">
        <v>6</v>
      </c>
      <c r="W21" s="23">
        <v>6</v>
      </c>
      <c r="X21" s="23">
        <v>6</v>
      </c>
      <c r="Y21" s="23">
        <v>6</v>
      </c>
      <c r="Z21" s="23">
        <v>6</v>
      </c>
      <c r="AA21" s="23">
        <v>6</v>
      </c>
      <c r="AB21" s="23">
        <v>6</v>
      </c>
      <c r="AC21" s="23">
        <v>6</v>
      </c>
      <c r="AD21" s="23">
        <v>6</v>
      </c>
      <c r="AE21" s="23">
        <v>6</v>
      </c>
      <c r="AF21" s="23">
        <v>6</v>
      </c>
      <c r="AG21" s="23">
        <v>6</v>
      </c>
      <c r="AH21" s="23">
        <v>6</v>
      </c>
      <c r="AI21" s="23">
        <v>6</v>
      </c>
      <c r="AJ21" s="23">
        <v>6</v>
      </c>
      <c r="AK21" s="23">
        <v>6</v>
      </c>
      <c r="AL21" s="23">
        <v>6</v>
      </c>
      <c r="AM21" s="23">
        <v>6</v>
      </c>
      <c r="AN21" s="23">
        <v>6</v>
      </c>
      <c r="AO21" s="23">
        <v>6</v>
      </c>
      <c r="AP21" s="23">
        <v>6</v>
      </c>
      <c r="AQ21" s="23">
        <v>6</v>
      </c>
      <c r="AR21" s="8"/>
    </row>
    <row r="22" spans="2:44">
      <c r="B22" s="5"/>
      <c r="E22" s="18">
        <v>2</v>
      </c>
      <c r="F22" s="47" t="str">
        <f>F17</f>
        <v>Paty do Alferes</v>
      </c>
      <c r="H22" s="27">
        <f t="shared" si="5"/>
        <v>171</v>
      </c>
      <c r="I22" s="23">
        <v>0</v>
      </c>
      <c r="J22" s="23">
        <v>0</v>
      </c>
      <c r="K22" s="23">
        <v>21</v>
      </c>
      <c r="L22" s="23">
        <v>17</v>
      </c>
      <c r="M22" s="23">
        <v>17</v>
      </c>
      <c r="N22" s="23">
        <v>16</v>
      </c>
      <c r="O22" s="23">
        <v>16</v>
      </c>
      <c r="P22" s="23">
        <v>3</v>
      </c>
      <c r="Q22" s="23">
        <v>3</v>
      </c>
      <c r="R22" s="23">
        <v>3</v>
      </c>
      <c r="S22" s="23">
        <v>3</v>
      </c>
      <c r="T22" s="23">
        <v>3</v>
      </c>
      <c r="U22" s="23">
        <v>3</v>
      </c>
      <c r="V22" s="23">
        <v>3</v>
      </c>
      <c r="W22" s="23">
        <v>3</v>
      </c>
      <c r="X22" s="23">
        <v>3</v>
      </c>
      <c r="Y22" s="23">
        <v>3</v>
      </c>
      <c r="Z22" s="23">
        <v>3</v>
      </c>
      <c r="AA22" s="23">
        <v>3</v>
      </c>
      <c r="AB22" s="23">
        <v>3</v>
      </c>
      <c r="AC22" s="23">
        <v>3</v>
      </c>
      <c r="AD22" s="23">
        <v>3</v>
      </c>
      <c r="AE22" s="23">
        <v>3</v>
      </c>
      <c r="AF22" s="23">
        <v>3</v>
      </c>
      <c r="AG22" s="23">
        <v>3</v>
      </c>
      <c r="AH22" s="23">
        <v>3</v>
      </c>
      <c r="AI22" s="23">
        <v>3</v>
      </c>
      <c r="AJ22" s="23">
        <v>3</v>
      </c>
      <c r="AK22" s="23">
        <v>3</v>
      </c>
      <c r="AL22" s="23">
        <v>3</v>
      </c>
      <c r="AM22" s="23">
        <v>3</v>
      </c>
      <c r="AN22" s="23">
        <v>3</v>
      </c>
      <c r="AO22" s="23">
        <v>3</v>
      </c>
      <c r="AP22" s="23">
        <v>3</v>
      </c>
      <c r="AQ22" s="23">
        <v>3</v>
      </c>
      <c r="AR22" s="8"/>
    </row>
    <row r="23" spans="2:44">
      <c r="B23" s="5"/>
      <c r="E23" s="18">
        <v>3</v>
      </c>
      <c r="F23" s="47" t="str">
        <f>F18</f>
        <v>Rio de Janeiro - AP 4</v>
      </c>
      <c r="H23" s="27">
        <f t="shared" si="5"/>
        <v>9596</v>
      </c>
      <c r="I23" s="23">
        <v>0</v>
      </c>
      <c r="J23" s="23">
        <v>500</v>
      </c>
      <c r="K23" s="23">
        <v>741</v>
      </c>
      <c r="L23" s="23">
        <v>1360</v>
      </c>
      <c r="M23" s="23">
        <v>2284</v>
      </c>
      <c r="N23" s="23">
        <v>1692</v>
      </c>
      <c r="O23" s="23">
        <v>1199</v>
      </c>
      <c r="P23" s="23">
        <v>182</v>
      </c>
      <c r="Q23" s="23">
        <v>182</v>
      </c>
      <c r="R23" s="23">
        <v>56</v>
      </c>
      <c r="S23" s="23">
        <v>56</v>
      </c>
      <c r="T23" s="23">
        <v>56</v>
      </c>
      <c r="U23" s="23">
        <v>56</v>
      </c>
      <c r="V23" s="23">
        <v>56</v>
      </c>
      <c r="W23" s="23">
        <v>56</v>
      </c>
      <c r="X23" s="23">
        <v>56</v>
      </c>
      <c r="Y23" s="23">
        <v>56</v>
      </c>
      <c r="Z23" s="23">
        <v>56</v>
      </c>
      <c r="AA23" s="23">
        <v>56</v>
      </c>
      <c r="AB23" s="23">
        <v>56</v>
      </c>
      <c r="AC23" s="23">
        <v>56</v>
      </c>
      <c r="AD23" s="23">
        <v>56</v>
      </c>
      <c r="AE23" s="23">
        <v>56</v>
      </c>
      <c r="AF23" s="23">
        <v>56</v>
      </c>
      <c r="AG23" s="23">
        <v>56</v>
      </c>
      <c r="AH23" s="23">
        <v>56</v>
      </c>
      <c r="AI23" s="23">
        <v>56</v>
      </c>
      <c r="AJ23" s="23">
        <v>56</v>
      </c>
      <c r="AK23" s="23">
        <v>56</v>
      </c>
      <c r="AL23" s="23">
        <v>56</v>
      </c>
      <c r="AM23" s="23">
        <v>56</v>
      </c>
      <c r="AN23" s="23">
        <v>56</v>
      </c>
      <c r="AO23" s="23">
        <v>56</v>
      </c>
      <c r="AP23" s="23">
        <v>56</v>
      </c>
      <c r="AQ23" s="23">
        <v>56</v>
      </c>
      <c r="AR23" s="8"/>
    </row>
    <row r="24" spans="2:44">
      <c r="B24" s="5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8"/>
    </row>
    <row r="25" spans="2:44">
      <c r="B25" s="5"/>
      <c r="E25" s="20"/>
      <c r="F25" s="20" t="s">
        <v>38</v>
      </c>
      <c r="G25" s="20"/>
      <c r="H25" s="27">
        <f>SUM(I25:AQ25)</f>
        <v>12466</v>
      </c>
      <c r="I25" s="27">
        <f t="shared" ref="I25:AQ25" si="6">SUM(I26:I28)</f>
        <v>0</v>
      </c>
      <c r="J25" s="27">
        <f t="shared" si="6"/>
        <v>268</v>
      </c>
      <c r="K25" s="27">
        <f t="shared" si="6"/>
        <v>643</v>
      </c>
      <c r="L25" s="27">
        <f t="shared" si="6"/>
        <v>635</v>
      </c>
      <c r="M25" s="27">
        <f t="shared" si="6"/>
        <v>859</v>
      </c>
      <c r="N25" s="27">
        <f t="shared" si="6"/>
        <v>1055</v>
      </c>
      <c r="O25" s="27">
        <f t="shared" si="6"/>
        <v>1204</v>
      </c>
      <c r="P25" s="27">
        <f t="shared" si="6"/>
        <v>1152</v>
      </c>
      <c r="Q25" s="27">
        <f t="shared" si="6"/>
        <v>1156</v>
      </c>
      <c r="R25" s="27">
        <f t="shared" si="6"/>
        <v>834</v>
      </c>
      <c r="S25" s="27">
        <f t="shared" si="6"/>
        <v>534</v>
      </c>
      <c r="T25" s="27">
        <f t="shared" si="6"/>
        <v>285</v>
      </c>
      <c r="U25" s="27">
        <f t="shared" si="6"/>
        <v>306</v>
      </c>
      <c r="V25" s="27">
        <f t="shared" si="6"/>
        <v>279</v>
      </c>
      <c r="W25" s="27">
        <f t="shared" si="6"/>
        <v>279</v>
      </c>
      <c r="X25" s="27">
        <f t="shared" si="6"/>
        <v>210</v>
      </c>
      <c r="Y25" s="27">
        <f t="shared" si="6"/>
        <v>210</v>
      </c>
      <c r="Z25" s="27">
        <f t="shared" si="6"/>
        <v>189</v>
      </c>
      <c r="AA25" s="27">
        <f t="shared" si="6"/>
        <v>189</v>
      </c>
      <c r="AB25" s="27">
        <f t="shared" si="6"/>
        <v>189</v>
      </c>
      <c r="AC25" s="27">
        <f t="shared" si="6"/>
        <v>140</v>
      </c>
      <c r="AD25" s="27">
        <f t="shared" si="6"/>
        <v>140</v>
      </c>
      <c r="AE25" s="27">
        <f t="shared" si="6"/>
        <v>140</v>
      </c>
      <c r="AF25" s="27">
        <f t="shared" si="6"/>
        <v>140</v>
      </c>
      <c r="AG25" s="27">
        <f t="shared" si="6"/>
        <v>140</v>
      </c>
      <c r="AH25" s="27">
        <f t="shared" si="6"/>
        <v>130</v>
      </c>
      <c r="AI25" s="27">
        <f t="shared" si="6"/>
        <v>130</v>
      </c>
      <c r="AJ25" s="27">
        <f t="shared" si="6"/>
        <v>130</v>
      </c>
      <c r="AK25" s="27">
        <f t="shared" si="6"/>
        <v>130</v>
      </c>
      <c r="AL25" s="27">
        <f t="shared" si="6"/>
        <v>130</v>
      </c>
      <c r="AM25" s="27">
        <f t="shared" si="6"/>
        <v>128</v>
      </c>
      <c r="AN25" s="27">
        <f t="shared" si="6"/>
        <v>128</v>
      </c>
      <c r="AO25" s="27">
        <f t="shared" si="6"/>
        <v>128</v>
      </c>
      <c r="AP25" s="27">
        <f t="shared" si="6"/>
        <v>128</v>
      </c>
      <c r="AQ25" s="27">
        <f t="shared" si="6"/>
        <v>128</v>
      </c>
      <c r="AR25" s="8"/>
    </row>
    <row r="26" spans="2:44">
      <c r="B26" s="5"/>
      <c r="E26" s="18">
        <v>1</v>
      </c>
      <c r="F26" s="47" t="str">
        <f>F21</f>
        <v>Miguel Pereira</v>
      </c>
      <c r="H26" s="27">
        <f t="shared" ref="H26:H28" si="7">SUM(I26:AQ26)</f>
        <v>1074</v>
      </c>
      <c r="I26" s="23">
        <v>0</v>
      </c>
      <c r="J26" s="23">
        <v>31</v>
      </c>
      <c r="K26" s="23">
        <v>135</v>
      </c>
      <c r="L26" s="23">
        <v>123</v>
      </c>
      <c r="M26" s="23">
        <v>125</v>
      </c>
      <c r="N26" s="23">
        <v>164</v>
      </c>
      <c r="O26" s="23">
        <v>61</v>
      </c>
      <c r="P26" s="23">
        <v>35</v>
      </c>
      <c r="Q26" s="23">
        <v>35</v>
      </c>
      <c r="R26" s="23">
        <v>35</v>
      </c>
      <c r="S26" s="23">
        <v>25</v>
      </c>
      <c r="T26" s="23">
        <v>25</v>
      </c>
      <c r="U26" s="23">
        <v>25</v>
      </c>
      <c r="V26" s="23">
        <v>25</v>
      </c>
      <c r="W26" s="23">
        <v>25</v>
      </c>
      <c r="X26" s="23">
        <v>17</v>
      </c>
      <c r="Y26" s="23">
        <v>17</v>
      </c>
      <c r="Z26" s="23">
        <v>17</v>
      </c>
      <c r="AA26" s="23">
        <v>17</v>
      </c>
      <c r="AB26" s="23">
        <v>17</v>
      </c>
      <c r="AC26" s="23">
        <v>10</v>
      </c>
      <c r="AD26" s="23">
        <v>10</v>
      </c>
      <c r="AE26" s="23">
        <v>10</v>
      </c>
      <c r="AF26" s="23">
        <v>10</v>
      </c>
      <c r="AG26" s="23">
        <v>10</v>
      </c>
      <c r="AH26" s="23">
        <v>7</v>
      </c>
      <c r="AI26" s="23">
        <v>7</v>
      </c>
      <c r="AJ26" s="23">
        <v>7</v>
      </c>
      <c r="AK26" s="23">
        <v>7</v>
      </c>
      <c r="AL26" s="23">
        <v>7</v>
      </c>
      <c r="AM26" s="23">
        <v>7</v>
      </c>
      <c r="AN26" s="23">
        <v>7</v>
      </c>
      <c r="AO26" s="23">
        <v>7</v>
      </c>
      <c r="AP26" s="23">
        <v>7</v>
      </c>
      <c r="AQ26" s="23">
        <v>7</v>
      </c>
      <c r="AR26" s="8"/>
    </row>
    <row r="27" spans="2:44">
      <c r="B27" s="5"/>
      <c r="E27" s="18">
        <v>2</v>
      </c>
      <c r="F27" s="47" t="str">
        <f>F22</f>
        <v>Paty do Alferes</v>
      </c>
      <c r="H27" s="27">
        <f t="shared" si="7"/>
        <v>1536</v>
      </c>
      <c r="I27" s="23">
        <v>0</v>
      </c>
      <c r="J27" s="23">
        <v>45</v>
      </c>
      <c r="K27" s="23">
        <v>113</v>
      </c>
      <c r="L27" s="23">
        <v>114</v>
      </c>
      <c r="M27" s="23">
        <v>115</v>
      </c>
      <c r="N27" s="23">
        <v>108</v>
      </c>
      <c r="O27" s="23">
        <v>109</v>
      </c>
      <c r="P27" s="23">
        <v>74</v>
      </c>
      <c r="Q27" s="23">
        <v>76</v>
      </c>
      <c r="R27" s="23">
        <v>77</v>
      </c>
      <c r="S27" s="23">
        <v>65</v>
      </c>
      <c r="T27" s="23">
        <v>66</v>
      </c>
      <c r="U27" s="23">
        <v>87</v>
      </c>
      <c r="V27" s="23">
        <v>60</v>
      </c>
      <c r="W27" s="23">
        <v>60</v>
      </c>
      <c r="X27" s="23">
        <v>48</v>
      </c>
      <c r="Y27" s="23">
        <v>48</v>
      </c>
      <c r="Z27" s="23">
        <v>27</v>
      </c>
      <c r="AA27" s="23">
        <v>27</v>
      </c>
      <c r="AB27" s="23">
        <v>27</v>
      </c>
      <c r="AC27" s="23">
        <v>18</v>
      </c>
      <c r="AD27" s="23">
        <v>18</v>
      </c>
      <c r="AE27" s="23">
        <v>18</v>
      </c>
      <c r="AF27" s="23">
        <v>18</v>
      </c>
      <c r="AG27" s="23">
        <v>18</v>
      </c>
      <c r="AH27" s="23">
        <v>11</v>
      </c>
      <c r="AI27" s="23">
        <v>11</v>
      </c>
      <c r="AJ27" s="23">
        <v>11</v>
      </c>
      <c r="AK27" s="23">
        <v>11</v>
      </c>
      <c r="AL27" s="23">
        <v>11</v>
      </c>
      <c r="AM27" s="23">
        <v>9</v>
      </c>
      <c r="AN27" s="23">
        <v>9</v>
      </c>
      <c r="AO27" s="23">
        <v>9</v>
      </c>
      <c r="AP27" s="23">
        <v>9</v>
      </c>
      <c r="AQ27" s="23">
        <v>9</v>
      </c>
      <c r="AR27" s="8"/>
    </row>
    <row r="28" spans="2:44">
      <c r="B28" s="5"/>
      <c r="E28" s="18">
        <v>3</v>
      </c>
      <c r="F28" s="47" t="str">
        <f>F23</f>
        <v>Rio de Janeiro - AP 4</v>
      </c>
      <c r="H28" s="27">
        <f t="shared" si="7"/>
        <v>9856</v>
      </c>
      <c r="I28" s="23">
        <v>0</v>
      </c>
      <c r="J28" s="23">
        <v>192</v>
      </c>
      <c r="K28" s="23">
        <v>395</v>
      </c>
      <c r="L28" s="23">
        <v>398</v>
      </c>
      <c r="M28" s="23">
        <v>619</v>
      </c>
      <c r="N28" s="23">
        <v>783</v>
      </c>
      <c r="O28" s="23">
        <v>1034</v>
      </c>
      <c r="P28" s="23">
        <v>1043</v>
      </c>
      <c r="Q28" s="23">
        <v>1045</v>
      </c>
      <c r="R28" s="23">
        <v>722</v>
      </c>
      <c r="S28" s="23">
        <v>444</v>
      </c>
      <c r="T28" s="23">
        <v>194</v>
      </c>
      <c r="U28" s="23">
        <v>194</v>
      </c>
      <c r="V28" s="23">
        <v>194</v>
      </c>
      <c r="W28" s="23">
        <v>194</v>
      </c>
      <c r="X28" s="23">
        <v>145</v>
      </c>
      <c r="Y28" s="23">
        <v>145</v>
      </c>
      <c r="Z28" s="23">
        <v>145</v>
      </c>
      <c r="AA28" s="23">
        <v>145</v>
      </c>
      <c r="AB28" s="23">
        <v>145</v>
      </c>
      <c r="AC28" s="23">
        <v>112</v>
      </c>
      <c r="AD28" s="23">
        <v>112</v>
      </c>
      <c r="AE28" s="23">
        <v>112</v>
      </c>
      <c r="AF28" s="23">
        <v>112</v>
      </c>
      <c r="AG28" s="23">
        <v>112</v>
      </c>
      <c r="AH28" s="23">
        <v>112</v>
      </c>
      <c r="AI28" s="23">
        <v>112</v>
      </c>
      <c r="AJ28" s="23">
        <v>112</v>
      </c>
      <c r="AK28" s="23">
        <v>112</v>
      </c>
      <c r="AL28" s="23">
        <v>112</v>
      </c>
      <c r="AM28" s="23">
        <v>112</v>
      </c>
      <c r="AN28" s="23">
        <v>112</v>
      </c>
      <c r="AO28" s="23">
        <v>112</v>
      </c>
      <c r="AP28" s="23">
        <v>112</v>
      </c>
      <c r="AQ28" s="23">
        <v>112</v>
      </c>
      <c r="AR28" s="8"/>
    </row>
    <row r="29" spans="2:44">
      <c r="B29" s="5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8"/>
    </row>
    <row r="30" spans="2:44">
      <c r="B30" s="5"/>
      <c r="E30" s="20"/>
      <c r="F30" s="20" t="s">
        <v>40</v>
      </c>
      <c r="G30" s="20"/>
      <c r="H30" s="27">
        <f>SUM(I30:AQ30)</f>
        <v>62848</v>
      </c>
      <c r="I30" s="27">
        <f t="shared" ref="I30:AQ30" si="8">SUM(I31:I33)</f>
        <v>0</v>
      </c>
      <c r="J30" s="27">
        <f t="shared" si="8"/>
        <v>399</v>
      </c>
      <c r="K30" s="27">
        <f t="shared" si="8"/>
        <v>1826</v>
      </c>
      <c r="L30" s="27">
        <f t="shared" si="8"/>
        <v>1826</v>
      </c>
      <c r="M30" s="27">
        <f t="shared" si="8"/>
        <v>1427</v>
      </c>
      <c r="N30" s="27">
        <f t="shared" si="8"/>
        <v>1399</v>
      </c>
      <c r="O30" s="27">
        <f t="shared" si="8"/>
        <v>1399</v>
      </c>
      <c r="P30" s="27">
        <f t="shared" si="8"/>
        <v>1949</v>
      </c>
      <c r="Q30" s="27">
        <f t="shared" si="8"/>
        <v>1949</v>
      </c>
      <c r="R30" s="27">
        <f t="shared" si="8"/>
        <v>1949</v>
      </c>
      <c r="S30" s="27">
        <f t="shared" si="8"/>
        <v>1949</v>
      </c>
      <c r="T30" s="27">
        <f t="shared" si="8"/>
        <v>1949</v>
      </c>
      <c r="U30" s="27">
        <f t="shared" si="8"/>
        <v>1949</v>
      </c>
      <c r="V30" s="27">
        <f t="shared" si="8"/>
        <v>1949</v>
      </c>
      <c r="W30" s="27">
        <f t="shared" si="8"/>
        <v>1949</v>
      </c>
      <c r="X30" s="27">
        <f t="shared" si="8"/>
        <v>1949</v>
      </c>
      <c r="Y30" s="27">
        <f t="shared" si="8"/>
        <v>1949</v>
      </c>
      <c r="Z30" s="27">
        <f t="shared" si="8"/>
        <v>1949</v>
      </c>
      <c r="AA30" s="27">
        <f t="shared" si="8"/>
        <v>1949</v>
      </c>
      <c r="AB30" s="27">
        <f t="shared" si="8"/>
        <v>1949</v>
      </c>
      <c r="AC30" s="27">
        <f t="shared" si="8"/>
        <v>1949</v>
      </c>
      <c r="AD30" s="27">
        <f t="shared" si="8"/>
        <v>1949</v>
      </c>
      <c r="AE30" s="27">
        <f t="shared" si="8"/>
        <v>1949</v>
      </c>
      <c r="AF30" s="27">
        <f t="shared" si="8"/>
        <v>1949</v>
      </c>
      <c r="AG30" s="27">
        <f t="shared" si="8"/>
        <v>1949</v>
      </c>
      <c r="AH30" s="27">
        <f t="shared" si="8"/>
        <v>1949</v>
      </c>
      <c r="AI30" s="27">
        <f t="shared" si="8"/>
        <v>1949</v>
      </c>
      <c r="AJ30" s="27">
        <f t="shared" si="8"/>
        <v>1949</v>
      </c>
      <c r="AK30" s="27">
        <f t="shared" si="8"/>
        <v>1949</v>
      </c>
      <c r="AL30" s="27">
        <f t="shared" si="8"/>
        <v>1949</v>
      </c>
      <c r="AM30" s="27">
        <f t="shared" si="8"/>
        <v>1949</v>
      </c>
      <c r="AN30" s="27">
        <f t="shared" si="8"/>
        <v>1949</v>
      </c>
      <c r="AO30" s="27">
        <f t="shared" si="8"/>
        <v>1949</v>
      </c>
      <c r="AP30" s="27">
        <f t="shared" si="8"/>
        <v>1949</v>
      </c>
      <c r="AQ30" s="27">
        <f t="shared" si="8"/>
        <v>1949</v>
      </c>
      <c r="AR30" s="8"/>
    </row>
    <row r="31" spans="2:44">
      <c r="B31" s="5"/>
      <c r="E31" s="18">
        <v>1</v>
      </c>
      <c r="F31" s="47" t="str">
        <f>F26</f>
        <v>Miguel Pereira</v>
      </c>
      <c r="H31" s="27">
        <f t="shared" ref="H31:H33" si="9">SUM(I31:AQ31)</f>
        <v>9878</v>
      </c>
      <c r="I31" s="23">
        <v>0</v>
      </c>
      <c r="J31" s="23">
        <v>0</v>
      </c>
      <c r="K31" s="23">
        <v>234</v>
      </c>
      <c r="L31" s="23">
        <v>234</v>
      </c>
      <c r="M31" s="23">
        <v>234</v>
      </c>
      <c r="N31" s="23">
        <v>234</v>
      </c>
      <c r="O31" s="23">
        <v>234</v>
      </c>
      <c r="P31" s="23">
        <v>311</v>
      </c>
      <c r="Q31" s="23">
        <v>311</v>
      </c>
      <c r="R31" s="23">
        <v>311</v>
      </c>
      <c r="S31" s="23">
        <v>311</v>
      </c>
      <c r="T31" s="23">
        <v>311</v>
      </c>
      <c r="U31" s="23">
        <v>311</v>
      </c>
      <c r="V31" s="23">
        <v>311</v>
      </c>
      <c r="W31" s="23">
        <v>311</v>
      </c>
      <c r="X31" s="23">
        <v>311</v>
      </c>
      <c r="Y31" s="23">
        <v>311</v>
      </c>
      <c r="Z31" s="23">
        <v>311</v>
      </c>
      <c r="AA31" s="23">
        <v>311</v>
      </c>
      <c r="AB31" s="23">
        <v>311</v>
      </c>
      <c r="AC31" s="23">
        <v>311</v>
      </c>
      <c r="AD31" s="23">
        <v>311</v>
      </c>
      <c r="AE31" s="23">
        <v>311</v>
      </c>
      <c r="AF31" s="23">
        <v>311</v>
      </c>
      <c r="AG31" s="23">
        <v>311</v>
      </c>
      <c r="AH31" s="23">
        <v>311</v>
      </c>
      <c r="AI31" s="23">
        <v>311</v>
      </c>
      <c r="AJ31" s="23">
        <v>311</v>
      </c>
      <c r="AK31" s="23">
        <v>311</v>
      </c>
      <c r="AL31" s="23">
        <v>311</v>
      </c>
      <c r="AM31" s="23">
        <v>311</v>
      </c>
      <c r="AN31" s="23">
        <v>311</v>
      </c>
      <c r="AO31" s="23">
        <v>311</v>
      </c>
      <c r="AP31" s="23">
        <v>311</v>
      </c>
      <c r="AQ31" s="23">
        <v>311</v>
      </c>
      <c r="AR31" s="8"/>
    </row>
    <row r="32" spans="2:44">
      <c r="B32" s="5"/>
      <c r="E32" s="18">
        <v>2</v>
      </c>
      <c r="F32" s="47" t="str">
        <f>F27</f>
        <v>Paty do Alferes</v>
      </c>
      <c r="H32" s="27">
        <f t="shared" si="9"/>
        <v>4058</v>
      </c>
      <c r="I32" s="23">
        <v>0</v>
      </c>
      <c r="J32" s="23">
        <v>0</v>
      </c>
      <c r="K32" s="23">
        <v>106</v>
      </c>
      <c r="L32" s="23">
        <v>106</v>
      </c>
      <c r="M32" s="23">
        <v>106</v>
      </c>
      <c r="N32" s="23">
        <v>78</v>
      </c>
      <c r="O32" s="23">
        <v>78</v>
      </c>
      <c r="P32" s="23">
        <v>128</v>
      </c>
      <c r="Q32" s="23">
        <v>128</v>
      </c>
      <c r="R32" s="23">
        <v>128</v>
      </c>
      <c r="S32" s="23">
        <v>128</v>
      </c>
      <c r="T32" s="23">
        <v>128</v>
      </c>
      <c r="U32" s="23">
        <v>128</v>
      </c>
      <c r="V32" s="23">
        <v>128</v>
      </c>
      <c r="W32" s="23">
        <v>128</v>
      </c>
      <c r="X32" s="23">
        <v>128</v>
      </c>
      <c r="Y32" s="23">
        <v>128</v>
      </c>
      <c r="Z32" s="23">
        <v>128</v>
      </c>
      <c r="AA32" s="23">
        <v>128</v>
      </c>
      <c r="AB32" s="23">
        <v>128</v>
      </c>
      <c r="AC32" s="23">
        <v>128</v>
      </c>
      <c r="AD32" s="23">
        <v>128</v>
      </c>
      <c r="AE32" s="23">
        <v>128</v>
      </c>
      <c r="AF32" s="23">
        <v>128</v>
      </c>
      <c r="AG32" s="23">
        <v>128</v>
      </c>
      <c r="AH32" s="23">
        <v>128</v>
      </c>
      <c r="AI32" s="23">
        <v>128</v>
      </c>
      <c r="AJ32" s="23">
        <v>128</v>
      </c>
      <c r="AK32" s="23">
        <v>128</v>
      </c>
      <c r="AL32" s="23">
        <v>128</v>
      </c>
      <c r="AM32" s="23">
        <v>128</v>
      </c>
      <c r="AN32" s="23">
        <v>128</v>
      </c>
      <c r="AO32" s="23">
        <v>128</v>
      </c>
      <c r="AP32" s="23">
        <v>128</v>
      </c>
      <c r="AQ32" s="23">
        <v>128</v>
      </c>
      <c r="AR32" s="8"/>
    </row>
    <row r="33" spans="2:48">
      <c r="B33" s="5"/>
      <c r="E33" s="18">
        <v>3</v>
      </c>
      <c r="F33" s="47" t="str">
        <f>F28</f>
        <v>Rio de Janeiro - AP 4</v>
      </c>
      <c r="H33" s="27">
        <f t="shared" si="9"/>
        <v>48912</v>
      </c>
      <c r="I33" s="23">
        <v>0</v>
      </c>
      <c r="J33" s="23">
        <v>399</v>
      </c>
      <c r="K33" s="23">
        <v>1486</v>
      </c>
      <c r="L33" s="23">
        <v>1486</v>
      </c>
      <c r="M33" s="23">
        <v>1087</v>
      </c>
      <c r="N33" s="23">
        <v>1087</v>
      </c>
      <c r="O33" s="23">
        <v>1087</v>
      </c>
      <c r="P33" s="23">
        <v>1510</v>
      </c>
      <c r="Q33" s="23">
        <v>1510</v>
      </c>
      <c r="R33" s="23">
        <v>1510</v>
      </c>
      <c r="S33" s="23">
        <v>1510</v>
      </c>
      <c r="T33" s="23">
        <v>1510</v>
      </c>
      <c r="U33" s="23">
        <v>1510</v>
      </c>
      <c r="V33" s="23">
        <v>1510</v>
      </c>
      <c r="W33" s="23">
        <v>1510</v>
      </c>
      <c r="X33" s="23">
        <v>1510</v>
      </c>
      <c r="Y33" s="23">
        <v>1510</v>
      </c>
      <c r="Z33" s="23">
        <v>1510</v>
      </c>
      <c r="AA33" s="23">
        <v>1510</v>
      </c>
      <c r="AB33" s="23">
        <v>1510</v>
      </c>
      <c r="AC33" s="23">
        <v>1510</v>
      </c>
      <c r="AD33" s="23">
        <v>1510</v>
      </c>
      <c r="AE33" s="23">
        <v>1510</v>
      </c>
      <c r="AF33" s="23">
        <v>1510</v>
      </c>
      <c r="AG33" s="23">
        <v>1510</v>
      </c>
      <c r="AH33" s="23">
        <v>1510</v>
      </c>
      <c r="AI33" s="23">
        <v>1510</v>
      </c>
      <c r="AJ33" s="23">
        <v>1510</v>
      </c>
      <c r="AK33" s="23">
        <v>1510</v>
      </c>
      <c r="AL33" s="23">
        <v>1510</v>
      </c>
      <c r="AM33" s="23">
        <v>1510</v>
      </c>
      <c r="AN33" s="23">
        <v>1510</v>
      </c>
      <c r="AO33" s="23">
        <v>1510</v>
      </c>
      <c r="AP33" s="23">
        <v>1510</v>
      </c>
      <c r="AQ33" s="23">
        <v>1510</v>
      </c>
      <c r="AR33" s="8"/>
    </row>
    <row r="34" spans="2:48">
      <c r="B34" s="5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8"/>
    </row>
    <row r="35" spans="2:48">
      <c r="B35" s="5"/>
      <c r="E35" s="20"/>
      <c r="F35" s="20" t="s">
        <v>39</v>
      </c>
      <c r="G35" s="20"/>
      <c r="H35" s="27">
        <f>SUM(I35:AQ35)</f>
        <v>129589</v>
      </c>
      <c r="I35" s="27">
        <f t="shared" ref="I35:AQ35" si="10">SUM(I36:I38)</f>
        <v>0</v>
      </c>
      <c r="J35" s="27">
        <f t="shared" si="10"/>
        <v>3309</v>
      </c>
      <c r="K35" s="27">
        <f t="shared" si="10"/>
        <v>3309</v>
      </c>
      <c r="L35" s="27">
        <f t="shared" si="10"/>
        <v>3309</v>
      </c>
      <c r="M35" s="27">
        <f t="shared" si="10"/>
        <v>3309</v>
      </c>
      <c r="N35" s="27">
        <f t="shared" si="10"/>
        <v>3309</v>
      </c>
      <c r="O35" s="27">
        <f t="shared" si="10"/>
        <v>3526</v>
      </c>
      <c r="P35" s="27">
        <f t="shared" si="10"/>
        <v>3661</v>
      </c>
      <c r="Q35" s="27">
        <f t="shared" si="10"/>
        <v>3659</v>
      </c>
      <c r="R35" s="27">
        <f t="shared" si="10"/>
        <v>3662</v>
      </c>
      <c r="S35" s="27">
        <f t="shared" si="10"/>
        <v>3623</v>
      </c>
      <c r="T35" s="27">
        <f t="shared" si="10"/>
        <v>3797</v>
      </c>
      <c r="U35" s="27">
        <f t="shared" si="10"/>
        <v>3934</v>
      </c>
      <c r="V35" s="27">
        <f t="shared" si="10"/>
        <v>3934</v>
      </c>
      <c r="W35" s="27">
        <f t="shared" si="10"/>
        <v>3842</v>
      </c>
      <c r="X35" s="27">
        <f t="shared" si="10"/>
        <v>3735</v>
      </c>
      <c r="Y35" s="27">
        <f t="shared" si="10"/>
        <v>3911</v>
      </c>
      <c r="Z35" s="27">
        <f t="shared" si="10"/>
        <v>4048</v>
      </c>
      <c r="AA35" s="27">
        <f t="shared" si="10"/>
        <v>4034</v>
      </c>
      <c r="AB35" s="27">
        <f t="shared" si="10"/>
        <v>3941</v>
      </c>
      <c r="AC35" s="27">
        <f t="shared" si="10"/>
        <v>3780</v>
      </c>
      <c r="AD35" s="27">
        <f t="shared" si="10"/>
        <v>3956</v>
      </c>
      <c r="AE35" s="27">
        <f t="shared" si="10"/>
        <v>4093</v>
      </c>
      <c r="AF35" s="27">
        <f t="shared" si="10"/>
        <v>4078</v>
      </c>
      <c r="AG35" s="27">
        <f t="shared" si="10"/>
        <v>3984</v>
      </c>
      <c r="AH35" s="27">
        <f t="shared" si="10"/>
        <v>3786</v>
      </c>
      <c r="AI35" s="27">
        <f t="shared" si="10"/>
        <v>3962</v>
      </c>
      <c r="AJ35" s="27">
        <f t="shared" si="10"/>
        <v>4098</v>
      </c>
      <c r="AK35" s="27">
        <f t="shared" si="10"/>
        <v>4084</v>
      </c>
      <c r="AL35" s="27">
        <f t="shared" si="10"/>
        <v>3990</v>
      </c>
      <c r="AM35" s="27">
        <f t="shared" si="10"/>
        <v>3787</v>
      </c>
      <c r="AN35" s="27">
        <f t="shared" si="10"/>
        <v>3963</v>
      </c>
      <c r="AO35" s="27">
        <f t="shared" si="10"/>
        <v>4100</v>
      </c>
      <c r="AP35" s="27">
        <f t="shared" si="10"/>
        <v>4085</v>
      </c>
      <c r="AQ35" s="27">
        <f t="shared" si="10"/>
        <v>3991</v>
      </c>
      <c r="AR35" s="8"/>
    </row>
    <row r="36" spans="2:48">
      <c r="B36" s="5"/>
      <c r="E36" s="18">
        <v>1</v>
      </c>
      <c r="F36" s="47" t="str">
        <f>F31</f>
        <v>Miguel Pereira</v>
      </c>
      <c r="H36" s="27">
        <f t="shared" ref="H36:H38" si="11">SUM(I36:AQ36)</f>
        <v>6532</v>
      </c>
      <c r="I36" s="23">
        <v>0</v>
      </c>
      <c r="J36" s="23">
        <v>148</v>
      </c>
      <c r="K36" s="23">
        <v>148</v>
      </c>
      <c r="L36" s="23">
        <v>148</v>
      </c>
      <c r="M36" s="23">
        <v>148</v>
      </c>
      <c r="N36" s="23">
        <v>148</v>
      </c>
      <c r="O36" s="23">
        <v>161</v>
      </c>
      <c r="P36" s="23">
        <v>191</v>
      </c>
      <c r="Q36" s="23">
        <v>186</v>
      </c>
      <c r="R36" s="23">
        <v>187</v>
      </c>
      <c r="S36" s="23">
        <v>203</v>
      </c>
      <c r="T36" s="23">
        <v>172</v>
      </c>
      <c r="U36" s="23">
        <v>202</v>
      </c>
      <c r="V36" s="23">
        <v>197</v>
      </c>
      <c r="W36" s="23">
        <v>198</v>
      </c>
      <c r="X36" s="23">
        <v>210</v>
      </c>
      <c r="Y36" s="23">
        <v>179</v>
      </c>
      <c r="Z36" s="23">
        <v>209</v>
      </c>
      <c r="AA36" s="23">
        <v>204</v>
      </c>
      <c r="AB36" s="23">
        <v>205</v>
      </c>
      <c r="AC36" s="23">
        <v>214</v>
      </c>
      <c r="AD36" s="23">
        <v>183</v>
      </c>
      <c r="AE36" s="23">
        <v>213</v>
      </c>
      <c r="AF36" s="23">
        <v>208</v>
      </c>
      <c r="AG36" s="23">
        <v>208</v>
      </c>
      <c r="AH36" s="23">
        <v>215</v>
      </c>
      <c r="AI36" s="23">
        <v>184</v>
      </c>
      <c r="AJ36" s="23">
        <v>214</v>
      </c>
      <c r="AK36" s="23">
        <v>209</v>
      </c>
      <c r="AL36" s="23">
        <v>209</v>
      </c>
      <c r="AM36" s="23">
        <v>215</v>
      </c>
      <c r="AN36" s="23">
        <v>184</v>
      </c>
      <c r="AO36" s="23">
        <v>214</v>
      </c>
      <c r="AP36" s="23">
        <v>209</v>
      </c>
      <c r="AQ36" s="23">
        <v>209</v>
      </c>
      <c r="AR36" s="8"/>
    </row>
    <row r="37" spans="2:48">
      <c r="B37" s="5"/>
      <c r="E37" s="18">
        <v>2</v>
      </c>
      <c r="F37" s="47" t="str">
        <f>F32</f>
        <v>Paty do Alferes</v>
      </c>
      <c r="H37" s="27">
        <f t="shared" si="11"/>
        <v>7497</v>
      </c>
      <c r="I37" s="23">
        <v>0</v>
      </c>
      <c r="J37" s="23">
        <v>151</v>
      </c>
      <c r="K37" s="23">
        <v>151</v>
      </c>
      <c r="L37" s="23">
        <v>151</v>
      </c>
      <c r="M37" s="23">
        <v>151</v>
      </c>
      <c r="N37" s="23">
        <v>151</v>
      </c>
      <c r="O37" s="23">
        <v>175</v>
      </c>
      <c r="P37" s="23">
        <v>187</v>
      </c>
      <c r="Q37" s="23">
        <v>188</v>
      </c>
      <c r="R37" s="23">
        <v>188</v>
      </c>
      <c r="S37" s="23">
        <v>185</v>
      </c>
      <c r="T37" s="23">
        <v>209</v>
      </c>
      <c r="U37" s="23">
        <v>222</v>
      </c>
      <c r="V37" s="23">
        <v>223</v>
      </c>
      <c r="W37" s="23">
        <v>225</v>
      </c>
      <c r="X37" s="23">
        <v>214</v>
      </c>
      <c r="Y37" s="23">
        <v>239</v>
      </c>
      <c r="Z37" s="23">
        <v>252</v>
      </c>
      <c r="AA37" s="23">
        <v>239</v>
      </c>
      <c r="AB37" s="23">
        <v>240</v>
      </c>
      <c r="AC37" s="23">
        <v>224</v>
      </c>
      <c r="AD37" s="23">
        <v>249</v>
      </c>
      <c r="AE37" s="23">
        <v>262</v>
      </c>
      <c r="AF37" s="23">
        <v>249</v>
      </c>
      <c r="AG37" s="23">
        <v>250</v>
      </c>
      <c r="AH37" s="23">
        <v>229</v>
      </c>
      <c r="AI37" s="23">
        <v>254</v>
      </c>
      <c r="AJ37" s="23">
        <v>266</v>
      </c>
      <c r="AK37" s="23">
        <v>254</v>
      </c>
      <c r="AL37" s="23">
        <v>255</v>
      </c>
      <c r="AM37" s="23">
        <v>230</v>
      </c>
      <c r="AN37" s="23">
        <v>255</v>
      </c>
      <c r="AO37" s="23">
        <v>268</v>
      </c>
      <c r="AP37" s="23">
        <v>255</v>
      </c>
      <c r="AQ37" s="23">
        <v>256</v>
      </c>
      <c r="AR37" s="8"/>
    </row>
    <row r="38" spans="2:48">
      <c r="B38" s="5"/>
      <c r="E38" s="18">
        <v>3</v>
      </c>
      <c r="F38" s="47" t="str">
        <f>F33</f>
        <v>Rio de Janeiro - AP 4</v>
      </c>
      <c r="H38" s="27">
        <f t="shared" si="11"/>
        <v>115560</v>
      </c>
      <c r="I38" s="23">
        <v>0</v>
      </c>
      <c r="J38" s="23">
        <v>3010</v>
      </c>
      <c r="K38" s="23">
        <v>3010</v>
      </c>
      <c r="L38" s="23">
        <v>3010</v>
      </c>
      <c r="M38" s="23">
        <v>3010</v>
      </c>
      <c r="N38" s="23">
        <v>3010</v>
      </c>
      <c r="O38" s="23">
        <v>3190</v>
      </c>
      <c r="P38" s="23">
        <v>3283</v>
      </c>
      <c r="Q38" s="23">
        <v>3285</v>
      </c>
      <c r="R38" s="23">
        <v>3287</v>
      </c>
      <c r="S38" s="23">
        <v>3235</v>
      </c>
      <c r="T38" s="23">
        <v>3416</v>
      </c>
      <c r="U38" s="23">
        <v>3510</v>
      </c>
      <c r="V38" s="23">
        <v>3514</v>
      </c>
      <c r="W38" s="23">
        <v>3419</v>
      </c>
      <c r="X38" s="23">
        <v>3311</v>
      </c>
      <c r="Y38" s="23">
        <v>3493</v>
      </c>
      <c r="Z38" s="23">
        <v>3587</v>
      </c>
      <c r="AA38" s="23">
        <v>3591</v>
      </c>
      <c r="AB38" s="23">
        <v>3496</v>
      </c>
      <c r="AC38" s="23">
        <v>3342</v>
      </c>
      <c r="AD38" s="23">
        <v>3524</v>
      </c>
      <c r="AE38" s="23">
        <v>3618</v>
      </c>
      <c r="AF38" s="23">
        <v>3621</v>
      </c>
      <c r="AG38" s="23">
        <v>3526</v>
      </c>
      <c r="AH38" s="23">
        <v>3342</v>
      </c>
      <c r="AI38" s="23">
        <v>3524</v>
      </c>
      <c r="AJ38" s="23">
        <v>3618</v>
      </c>
      <c r="AK38" s="23">
        <v>3621</v>
      </c>
      <c r="AL38" s="23">
        <v>3526</v>
      </c>
      <c r="AM38" s="23">
        <v>3342</v>
      </c>
      <c r="AN38" s="23">
        <v>3524</v>
      </c>
      <c r="AO38" s="23">
        <v>3618</v>
      </c>
      <c r="AP38" s="23">
        <v>3621</v>
      </c>
      <c r="AQ38" s="23">
        <v>3526</v>
      </c>
      <c r="AR38" s="8"/>
    </row>
    <row r="39" spans="2:48">
      <c r="B39" s="5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8"/>
    </row>
    <row r="40" spans="2:48" ht="25.5">
      <c r="B40" s="5"/>
      <c r="G40" s="38" t="s">
        <v>8</v>
      </c>
      <c r="H40" s="39" t="s">
        <v>7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8"/>
    </row>
    <row r="41" spans="2:48" s="20" customFormat="1">
      <c r="B41" s="26"/>
      <c r="F41" s="20" t="s">
        <v>6</v>
      </c>
      <c r="G41" s="69">
        <f t="shared" ref="G41" si="12">$H$41/H41</f>
        <v>1</v>
      </c>
      <c r="H41" s="37">
        <f t="shared" ref="H41:H47" si="13">SUM(I41:AQ41)</f>
        <v>834298</v>
      </c>
      <c r="I41" s="27">
        <f>SUM(I42:I47)</f>
        <v>0</v>
      </c>
      <c r="J41" s="27">
        <f t="shared" ref="J41:AK41" si="14">SUM(J42:J47)</f>
        <v>42993</v>
      </c>
      <c r="K41" s="27">
        <f t="shared" si="14"/>
        <v>60995</v>
      </c>
      <c r="L41" s="27">
        <f t="shared" si="14"/>
        <v>73848</v>
      </c>
      <c r="M41" s="27">
        <f t="shared" si="14"/>
        <v>96107</v>
      </c>
      <c r="N41" s="27">
        <f t="shared" si="14"/>
        <v>85371</v>
      </c>
      <c r="O41" s="27">
        <f t="shared" si="14"/>
        <v>76069</v>
      </c>
      <c r="P41" s="27">
        <f t="shared" si="14"/>
        <v>49755</v>
      </c>
      <c r="Q41" s="27">
        <f t="shared" si="14"/>
        <v>49816</v>
      </c>
      <c r="R41" s="27">
        <f t="shared" si="14"/>
        <v>41785</v>
      </c>
      <c r="S41" s="27">
        <f t="shared" si="14"/>
        <v>37489</v>
      </c>
      <c r="T41" s="27">
        <f t="shared" si="14"/>
        <v>34929</v>
      </c>
      <c r="U41" s="27">
        <f t="shared" si="14"/>
        <v>35345</v>
      </c>
      <c r="V41" s="27">
        <f t="shared" si="14"/>
        <v>9307</v>
      </c>
      <c r="W41" s="27">
        <f t="shared" si="14"/>
        <v>9215</v>
      </c>
      <c r="X41" s="27">
        <f t="shared" si="14"/>
        <v>7487</v>
      </c>
      <c r="Y41" s="27">
        <f t="shared" si="14"/>
        <v>7662</v>
      </c>
      <c r="Z41" s="27">
        <f t="shared" si="14"/>
        <v>7568</v>
      </c>
      <c r="AA41" s="27">
        <f t="shared" si="14"/>
        <v>7554</v>
      </c>
      <c r="AB41" s="27">
        <f t="shared" si="14"/>
        <v>7461</v>
      </c>
      <c r="AC41" s="27">
        <f t="shared" si="14"/>
        <v>6194</v>
      </c>
      <c r="AD41" s="27">
        <f t="shared" si="14"/>
        <v>6370</v>
      </c>
      <c r="AE41" s="27">
        <f t="shared" si="14"/>
        <v>6507</v>
      </c>
      <c r="AF41" s="27">
        <f t="shared" si="14"/>
        <v>6492</v>
      </c>
      <c r="AG41" s="27">
        <f t="shared" si="14"/>
        <v>6398</v>
      </c>
      <c r="AH41" s="27">
        <f t="shared" si="14"/>
        <v>5991</v>
      </c>
      <c r="AI41" s="27">
        <f t="shared" si="14"/>
        <v>6167</v>
      </c>
      <c r="AJ41" s="27">
        <f t="shared" si="14"/>
        <v>6303</v>
      </c>
      <c r="AK41" s="27">
        <f t="shared" si="14"/>
        <v>6289</v>
      </c>
      <c r="AL41" s="27">
        <f t="shared" ref="AL41:AQ41" si="15">SUM(AL42:AL47)</f>
        <v>6195</v>
      </c>
      <c r="AM41" s="27">
        <f t="shared" si="15"/>
        <v>5929</v>
      </c>
      <c r="AN41" s="27">
        <f t="shared" si="15"/>
        <v>6105</v>
      </c>
      <c r="AO41" s="27">
        <f t="shared" si="15"/>
        <v>6242</v>
      </c>
      <c r="AP41" s="27">
        <f t="shared" si="15"/>
        <v>6227</v>
      </c>
      <c r="AQ41" s="27">
        <f t="shared" si="15"/>
        <v>6133</v>
      </c>
      <c r="AR41" s="13"/>
      <c r="AT41" s="68"/>
      <c r="AU41" s="68"/>
      <c r="AV41" s="68"/>
    </row>
    <row r="42" spans="2:48">
      <c r="B42" s="5"/>
      <c r="F42" s="21" t="str">
        <f>F10</f>
        <v>Obras Civis - Produção de Água</v>
      </c>
      <c r="G42" s="40">
        <f>H42/$H$41</f>
        <v>0.18716214110545631</v>
      </c>
      <c r="H42" s="37">
        <f t="shared" si="13"/>
        <v>156149</v>
      </c>
      <c r="I42" s="23">
        <f t="shared" ref="I42:AQ42" si="16">I10</f>
        <v>0</v>
      </c>
      <c r="J42" s="23">
        <f t="shared" si="16"/>
        <v>7237</v>
      </c>
      <c r="K42" s="23">
        <f t="shared" si="16"/>
        <v>14195</v>
      </c>
      <c r="L42" s="23">
        <f t="shared" si="16"/>
        <v>26612</v>
      </c>
      <c r="M42" s="23">
        <f t="shared" si="16"/>
        <v>45498</v>
      </c>
      <c r="N42" s="23">
        <f t="shared" si="16"/>
        <v>33651</v>
      </c>
      <c r="O42" s="23">
        <f t="shared" si="16"/>
        <v>23768</v>
      </c>
      <c r="P42" s="23">
        <f t="shared" si="16"/>
        <v>2529</v>
      </c>
      <c r="Q42" s="23">
        <f t="shared" si="16"/>
        <v>2529</v>
      </c>
      <c r="R42" s="23">
        <f t="shared" si="16"/>
        <v>17</v>
      </c>
      <c r="S42" s="23">
        <f t="shared" si="16"/>
        <v>13</v>
      </c>
      <c r="T42" s="23">
        <f t="shared" si="16"/>
        <v>13</v>
      </c>
      <c r="U42" s="23">
        <f t="shared" si="16"/>
        <v>16</v>
      </c>
      <c r="V42" s="23">
        <f t="shared" si="16"/>
        <v>11</v>
      </c>
      <c r="W42" s="23">
        <f t="shared" si="16"/>
        <v>11</v>
      </c>
      <c r="X42" s="23">
        <f t="shared" si="16"/>
        <v>7</v>
      </c>
      <c r="Y42" s="23">
        <f t="shared" si="16"/>
        <v>7</v>
      </c>
      <c r="Z42" s="23">
        <f t="shared" si="16"/>
        <v>5</v>
      </c>
      <c r="AA42" s="23">
        <f t="shared" si="16"/>
        <v>5</v>
      </c>
      <c r="AB42" s="23">
        <f t="shared" si="16"/>
        <v>5</v>
      </c>
      <c r="AC42" s="23">
        <f t="shared" si="16"/>
        <v>3</v>
      </c>
      <c r="AD42" s="23">
        <f t="shared" si="16"/>
        <v>3</v>
      </c>
      <c r="AE42" s="23">
        <f t="shared" si="16"/>
        <v>3</v>
      </c>
      <c r="AF42" s="23">
        <f t="shared" si="16"/>
        <v>3</v>
      </c>
      <c r="AG42" s="23">
        <f t="shared" si="16"/>
        <v>3</v>
      </c>
      <c r="AH42" s="23">
        <f t="shared" si="16"/>
        <v>1</v>
      </c>
      <c r="AI42" s="23">
        <f t="shared" si="16"/>
        <v>1</v>
      </c>
      <c r="AJ42" s="23">
        <f t="shared" si="16"/>
        <v>1</v>
      </c>
      <c r="AK42" s="23">
        <f t="shared" si="16"/>
        <v>1</v>
      </c>
      <c r="AL42" s="23">
        <f t="shared" si="16"/>
        <v>1</v>
      </c>
      <c r="AM42" s="23">
        <f t="shared" si="16"/>
        <v>0</v>
      </c>
      <c r="AN42" s="23">
        <f t="shared" si="16"/>
        <v>0</v>
      </c>
      <c r="AO42" s="23">
        <f t="shared" si="16"/>
        <v>0</v>
      </c>
      <c r="AP42" s="23">
        <f t="shared" si="16"/>
        <v>0</v>
      </c>
      <c r="AQ42" s="23">
        <f t="shared" si="16"/>
        <v>0</v>
      </c>
      <c r="AR42" s="8"/>
    </row>
    <row r="43" spans="2:48">
      <c r="B43" s="5"/>
      <c r="F43" s="21" t="str">
        <f>F15</f>
        <v>Obras Civis - Distribuição</v>
      </c>
      <c r="G43" s="40">
        <f t="shared" ref="G43:G47" si="17">H43/$H$41</f>
        <v>0.5551565507768208</v>
      </c>
      <c r="H43" s="37">
        <f t="shared" si="13"/>
        <v>463166</v>
      </c>
      <c r="I43" s="23">
        <f t="shared" ref="I43:AQ43" si="18">I15</f>
        <v>0</v>
      </c>
      <c r="J43" s="23">
        <f t="shared" si="18"/>
        <v>31280</v>
      </c>
      <c r="K43" s="23">
        <f t="shared" si="18"/>
        <v>40231</v>
      </c>
      <c r="L43" s="23">
        <f t="shared" si="18"/>
        <v>40060</v>
      </c>
      <c r="M43" s="23">
        <f t="shared" si="18"/>
        <v>42684</v>
      </c>
      <c r="N43" s="23">
        <f t="shared" si="18"/>
        <v>44220</v>
      </c>
      <c r="O43" s="23">
        <f t="shared" si="18"/>
        <v>44928</v>
      </c>
      <c r="P43" s="23">
        <f t="shared" si="18"/>
        <v>40273</v>
      </c>
      <c r="Q43" s="23">
        <f t="shared" si="18"/>
        <v>40332</v>
      </c>
      <c r="R43" s="23">
        <f t="shared" si="18"/>
        <v>35258</v>
      </c>
      <c r="S43" s="23">
        <f t="shared" si="18"/>
        <v>31305</v>
      </c>
      <c r="T43" s="23">
        <f t="shared" si="18"/>
        <v>28820</v>
      </c>
      <c r="U43" s="23">
        <f t="shared" si="18"/>
        <v>29075</v>
      </c>
      <c r="V43" s="23">
        <f t="shared" si="18"/>
        <v>3069</v>
      </c>
      <c r="W43" s="23">
        <f t="shared" si="18"/>
        <v>3069</v>
      </c>
      <c r="X43" s="23">
        <f t="shared" si="18"/>
        <v>1521</v>
      </c>
      <c r="Y43" s="23">
        <f t="shared" si="18"/>
        <v>1520</v>
      </c>
      <c r="Z43" s="23">
        <f t="shared" si="18"/>
        <v>1312</v>
      </c>
      <c r="AA43" s="23">
        <f t="shared" si="18"/>
        <v>1312</v>
      </c>
      <c r="AB43" s="23">
        <f t="shared" si="18"/>
        <v>1312</v>
      </c>
      <c r="AC43" s="23">
        <f t="shared" si="18"/>
        <v>257</v>
      </c>
      <c r="AD43" s="23">
        <f t="shared" si="18"/>
        <v>257</v>
      </c>
      <c r="AE43" s="23">
        <f t="shared" si="18"/>
        <v>257</v>
      </c>
      <c r="AF43" s="23">
        <f t="shared" si="18"/>
        <v>257</v>
      </c>
      <c r="AG43" s="23">
        <f t="shared" si="18"/>
        <v>257</v>
      </c>
      <c r="AH43" s="23">
        <f t="shared" si="18"/>
        <v>60</v>
      </c>
      <c r="AI43" s="23">
        <f t="shared" si="18"/>
        <v>60</v>
      </c>
      <c r="AJ43" s="23">
        <f t="shared" si="18"/>
        <v>60</v>
      </c>
      <c r="AK43" s="23">
        <f t="shared" si="18"/>
        <v>60</v>
      </c>
      <c r="AL43" s="23">
        <f t="shared" si="18"/>
        <v>60</v>
      </c>
      <c r="AM43" s="23">
        <f t="shared" si="18"/>
        <v>0</v>
      </c>
      <c r="AN43" s="23">
        <f t="shared" si="18"/>
        <v>0</v>
      </c>
      <c r="AO43" s="23">
        <f t="shared" si="18"/>
        <v>0</v>
      </c>
      <c r="AP43" s="23">
        <f t="shared" si="18"/>
        <v>0</v>
      </c>
      <c r="AQ43" s="23">
        <f t="shared" si="18"/>
        <v>0</v>
      </c>
      <c r="AR43" s="8"/>
    </row>
    <row r="44" spans="2:48">
      <c r="B44" s="5"/>
      <c r="F44" s="21" t="str">
        <f>F20</f>
        <v>Sistemas - Produção de Água</v>
      </c>
      <c r="G44" s="40">
        <f t="shared" si="17"/>
        <v>1.2082013860754789E-2</v>
      </c>
      <c r="H44" s="37">
        <f t="shared" si="13"/>
        <v>10080</v>
      </c>
      <c r="I44" s="23">
        <f t="shared" ref="I44:AQ44" si="19">I20</f>
        <v>0</v>
      </c>
      <c r="J44" s="23">
        <f t="shared" si="19"/>
        <v>500</v>
      </c>
      <c r="K44" s="23">
        <f t="shared" si="19"/>
        <v>791</v>
      </c>
      <c r="L44" s="23">
        <f t="shared" si="19"/>
        <v>1406</v>
      </c>
      <c r="M44" s="23">
        <f t="shared" si="19"/>
        <v>2330</v>
      </c>
      <c r="N44" s="23">
        <f t="shared" si="19"/>
        <v>1737</v>
      </c>
      <c r="O44" s="23">
        <f t="shared" si="19"/>
        <v>1244</v>
      </c>
      <c r="P44" s="23">
        <f t="shared" si="19"/>
        <v>191</v>
      </c>
      <c r="Q44" s="23">
        <f t="shared" si="19"/>
        <v>191</v>
      </c>
      <c r="R44" s="23">
        <f t="shared" si="19"/>
        <v>65</v>
      </c>
      <c r="S44" s="23">
        <f t="shared" si="19"/>
        <v>65</v>
      </c>
      <c r="T44" s="23">
        <f t="shared" si="19"/>
        <v>65</v>
      </c>
      <c r="U44" s="23">
        <f t="shared" si="19"/>
        <v>65</v>
      </c>
      <c r="V44" s="23">
        <f t="shared" si="19"/>
        <v>65</v>
      </c>
      <c r="W44" s="23">
        <f t="shared" si="19"/>
        <v>65</v>
      </c>
      <c r="X44" s="23">
        <f t="shared" si="19"/>
        <v>65</v>
      </c>
      <c r="Y44" s="23">
        <f t="shared" si="19"/>
        <v>65</v>
      </c>
      <c r="Z44" s="23">
        <f t="shared" si="19"/>
        <v>65</v>
      </c>
      <c r="AA44" s="23">
        <f t="shared" si="19"/>
        <v>65</v>
      </c>
      <c r="AB44" s="23">
        <f t="shared" si="19"/>
        <v>65</v>
      </c>
      <c r="AC44" s="23">
        <f t="shared" si="19"/>
        <v>65</v>
      </c>
      <c r="AD44" s="23">
        <f t="shared" si="19"/>
        <v>65</v>
      </c>
      <c r="AE44" s="23">
        <f t="shared" si="19"/>
        <v>65</v>
      </c>
      <c r="AF44" s="23">
        <f t="shared" si="19"/>
        <v>65</v>
      </c>
      <c r="AG44" s="23">
        <f t="shared" si="19"/>
        <v>65</v>
      </c>
      <c r="AH44" s="23">
        <f t="shared" si="19"/>
        <v>65</v>
      </c>
      <c r="AI44" s="23">
        <f t="shared" si="19"/>
        <v>65</v>
      </c>
      <c r="AJ44" s="23">
        <f t="shared" si="19"/>
        <v>65</v>
      </c>
      <c r="AK44" s="23">
        <f t="shared" si="19"/>
        <v>65</v>
      </c>
      <c r="AL44" s="23">
        <f t="shared" si="19"/>
        <v>65</v>
      </c>
      <c r="AM44" s="23">
        <f t="shared" si="19"/>
        <v>65</v>
      </c>
      <c r="AN44" s="23">
        <f t="shared" si="19"/>
        <v>65</v>
      </c>
      <c r="AO44" s="23">
        <f t="shared" si="19"/>
        <v>65</v>
      </c>
      <c r="AP44" s="23">
        <f t="shared" si="19"/>
        <v>65</v>
      </c>
      <c r="AQ44" s="23">
        <f t="shared" si="19"/>
        <v>65</v>
      </c>
      <c r="AR44" s="8"/>
    </row>
    <row r="45" spans="2:48">
      <c r="B45" s="5"/>
      <c r="F45" s="21" t="str">
        <f>F25</f>
        <v>Sistemas - Distribuição de Água</v>
      </c>
      <c r="G45" s="40">
        <f t="shared" si="17"/>
        <v>1.4941903252794564E-2</v>
      </c>
      <c r="H45" s="37">
        <f t="shared" si="13"/>
        <v>12466</v>
      </c>
      <c r="I45" s="23">
        <f t="shared" ref="I45:AQ45" si="20">I25</f>
        <v>0</v>
      </c>
      <c r="J45" s="23">
        <f t="shared" si="20"/>
        <v>268</v>
      </c>
      <c r="K45" s="23">
        <f t="shared" si="20"/>
        <v>643</v>
      </c>
      <c r="L45" s="23">
        <f t="shared" si="20"/>
        <v>635</v>
      </c>
      <c r="M45" s="23">
        <f t="shared" si="20"/>
        <v>859</v>
      </c>
      <c r="N45" s="23">
        <f t="shared" si="20"/>
        <v>1055</v>
      </c>
      <c r="O45" s="23">
        <f t="shared" si="20"/>
        <v>1204</v>
      </c>
      <c r="P45" s="23">
        <f t="shared" si="20"/>
        <v>1152</v>
      </c>
      <c r="Q45" s="23">
        <f t="shared" si="20"/>
        <v>1156</v>
      </c>
      <c r="R45" s="23">
        <f t="shared" si="20"/>
        <v>834</v>
      </c>
      <c r="S45" s="23">
        <f t="shared" si="20"/>
        <v>534</v>
      </c>
      <c r="T45" s="23">
        <f t="shared" si="20"/>
        <v>285</v>
      </c>
      <c r="U45" s="23">
        <f t="shared" si="20"/>
        <v>306</v>
      </c>
      <c r="V45" s="23">
        <f t="shared" si="20"/>
        <v>279</v>
      </c>
      <c r="W45" s="23">
        <f t="shared" si="20"/>
        <v>279</v>
      </c>
      <c r="X45" s="23">
        <f t="shared" si="20"/>
        <v>210</v>
      </c>
      <c r="Y45" s="23">
        <f t="shared" si="20"/>
        <v>210</v>
      </c>
      <c r="Z45" s="23">
        <f t="shared" si="20"/>
        <v>189</v>
      </c>
      <c r="AA45" s="23">
        <f t="shared" si="20"/>
        <v>189</v>
      </c>
      <c r="AB45" s="23">
        <f t="shared" si="20"/>
        <v>189</v>
      </c>
      <c r="AC45" s="23">
        <f t="shared" si="20"/>
        <v>140</v>
      </c>
      <c r="AD45" s="23">
        <f t="shared" si="20"/>
        <v>140</v>
      </c>
      <c r="AE45" s="23">
        <f t="shared" si="20"/>
        <v>140</v>
      </c>
      <c r="AF45" s="23">
        <f t="shared" si="20"/>
        <v>140</v>
      </c>
      <c r="AG45" s="23">
        <f t="shared" si="20"/>
        <v>140</v>
      </c>
      <c r="AH45" s="23">
        <f t="shared" si="20"/>
        <v>130</v>
      </c>
      <c r="AI45" s="23">
        <f t="shared" si="20"/>
        <v>130</v>
      </c>
      <c r="AJ45" s="23">
        <f t="shared" si="20"/>
        <v>130</v>
      </c>
      <c r="AK45" s="23">
        <f t="shared" si="20"/>
        <v>130</v>
      </c>
      <c r="AL45" s="23">
        <f t="shared" si="20"/>
        <v>130</v>
      </c>
      <c r="AM45" s="23">
        <f t="shared" si="20"/>
        <v>128</v>
      </c>
      <c r="AN45" s="23">
        <f t="shared" si="20"/>
        <v>128</v>
      </c>
      <c r="AO45" s="23">
        <f t="shared" si="20"/>
        <v>128</v>
      </c>
      <c r="AP45" s="23">
        <f t="shared" si="20"/>
        <v>128</v>
      </c>
      <c r="AQ45" s="23">
        <f t="shared" si="20"/>
        <v>128</v>
      </c>
      <c r="AR45" s="8"/>
    </row>
    <row r="46" spans="2:48">
      <c r="B46" s="5"/>
      <c r="F46" s="21" t="str">
        <f>F30</f>
        <v>Equipamentos - Produção de Água</v>
      </c>
      <c r="G46" s="40">
        <f t="shared" si="17"/>
        <v>7.5330397531817167E-2</v>
      </c>
      <c r="H46" s="37">
        <f t="shared" si="13"/>
        <v>62848</v>
      </c>
      <c r="I46" s="23">
        <f t="shared" ref="I46:AQ46" si="21">I30</f>
        <v>0</v>
      </c>
      <c r="J46" s="23">
        <f t="shared" si="21"/>
        <v>399</v>
      </c>
      <c r="K46" s="23">
        <f t="shared" si="21"/>
        <v>1826</v>
      </c>
      <c r="L46" s="23">
        <f t="shared" si="21"/>
        <v>1826</v>
      </c>
      <c r="M46" s="23">
        <f t="shared" si="21"/>
        <v>1427</v>
      </c>
      <c r="N46" s="23">
        <f t="shared" si="21"/>
        <v>1399</v>
      </c>
      <c r="O46" s="23">
        <f t="shared" si="21"/>
        <v>1399</v>
      </c>
      <c r="P46" s="23">
        <f t="shared" si="21"/>
        <v>1949</v>
      </c>
      <c r="Q46" s="23">
        <f t="shared" si="21"/>
        <v>1949</v>
      </c>
      <c r="R46" s="23">
        <f t="shared" si="21"/>
        <v>1949</v>
      </c>
      <c r="S46" s="23">
        <f t="shared" si="21"/>
        <v>1949</v>
      </c>
      <c r="T46" s="23">
        <f t="shared" si="21"/>
        <v>1949</v>
      </c>
      <c r="U46" s="23">
        <f t="shared" si="21"/>
        <v>1949</v>
      </c>
      <c r="V46" s="23">
        <f t="shared" si="21"/>
        <v>1949</v>
      </c>
      <c r="W46" s="23">
        <f t="shared" si="21"/>
        <v>1949</v>
      </c>
      <c r="X46" s="23">
        <f t="shared" si="21"/>
        <v>1949</v>
      </c>
      <c r="Y46" s="23">
        <f t="shared" si="21"/>
        <v>1949</v>
      </c>
      <c r="Z46" s="23">
        <f t="shared" si="21"/>
        <v>1949</v>
      </c>
      <c r="AA46" s="23">
        <f t="shared" si="21"/>
        <v>1949</v>
      </c>
      <c r="AB46" s="23">
        <f t="shared" si="21"/>
        <v>1949</v>
      </c>
      <c r="AC46" s="23">
        <f t="shared" si="21"/>
        <v>1949</v>
      </c>
      <c r="AD46" s="23">
        <f t="shared" si="21"/>
        <v>1949</v>
      </c>
      <c r="AE46" s="23">
        <f t="shared" si="21"/>
        <v>1949</v>
      </c>
      <c r="AF46" s="23">
        <f t="shared" si="21"/>
        <v>1949</v>
      </c>
      <c r="AG46" s="23">
        <f t="shared" si="21"/>
        <v>1949</v>
      </c>
      <c r="AH46" s="23">
        <f t="shared" si="21"/>
        <v>1949</v>
      </c>
      <c r="AI46" s="23">
        <f t="shared" si="21"/>
        <v>1949</v>
      </c>
      <c r="AJ46" s="23">
        <f t="shared" si="21"/>
        <v>1949</v>
      </c>
      <c r="AK46" s="23">
        <f t="shared" si="21"/>
        <v>1949</v>
      </c>
      <c r="AL46" s="23">
        <f t="shared" si="21"/>
        <v>1949</v>
      </c>
      <c r="AM46" s="23">
        <f t="shared" si="21"/>
        <v>1949</v>
      </c>
      <c r="AN46" s="23">
        <f t="shared" si="21"/>
        <v>1949</v>
      </c>
      <c r="AO46" s="23">
        <f t="shared" si="21"/>
        <v>1949</v>
      </c>
      <c r="AP46" s="23">
        <f t="shared" si="21"/>
        <v>1949</v>
      </c>
      <c r="AQ46" s="23">
        <f t="shared" si="21"/>
        <v>1949</v>
      </c>
      <c r="AR46" s="8"/>
    </row>
    <row r="47" spans="2:48">
      <c r="B47" s="5"/>
      <c r="F47" s="21" t="str">
        <f>F35</f>
        <v>Equipamentos - Distribuição de Água</v>
      </c>
      <c r="G47" s="40">
        <f t="shared" si="17"/>
        <v>0.1553269934723564</v>
      </c>
      <c r="H47" s="37">
        <f t="shared" si="13"/>
        <v>129589</v>
      </c>
      <c r="I47" s="23">
        <f t="shared" ref="I47:AQ47" si="22">I35</f>
        <v>0</v>
      </c>
      <c r="J47" s="23">
        <f t="shared" si="22"/>
        <v>3309</v>
      </c>
      <c r="K47" s="23">
        <f t="shared" si="22"/>
        <v>3309</v>
      </c>
      <c r="L47" s="23">
        <f t="shared" si="22"/>
        <v>3309</v>
      </c>
      <c r="M47" s="23">
        <f t="shared" si="22"/>
        <v>3309</v>
      </c>
      <c r="N47" s="23">
        <f t="shared" si="22"/>
        <v>3309</v>
      </c>
      <c r="O47" s="23">
        <f t="shared" si="22"/>
        <v>3526</v>
      </c>
      <c r="P47" s="23">
        <f t="shared" si="22"/>
        <v>3661</v>
      </c>
      <c r="Q47" s="23">
        <f t="shared" si="22"/>
        <v>3659</v>
      </c>
      <c r="R47" s="23">
        <f t="shared" si="22"/>
        <v>3662</v>
      </c>
      <c r="S47" s="23">
        <f t="shared" si="22"/>
        <v>3623</v>
      </c>
      <c r="T47" s="23">
        <f t="shared" si="22"/>
        <v>3797</v>
      </c>
      <c r="U47" s="23">
        <f t="shared" si="22"/>
        <v>3934</v>
      </c>
      <c r="V47" s="23">
        <f t="shared" si="22"/>
        <v>3934</v>
      </c>
      <c r="W47" s="23">
        <f t="shared" si="22"/>
        <v>3842</v>
      </c>
      <c r="X47" s="23">
        <f t="shared" si="22"/>
        <v>3735</v>
      </c>
      <c r="Y47" s="23">
        <f t="shared" si="22"/>
        <v>3911</v>
      </c>
      <c r="Z47" s="23">
        <f t="shared" si="22"/>
        <v>4048</v>
      </c>
      <c r="AA47" s="23">
        <f t="shared" si="22"/>
        <v>4034</v>
      </c>
      <c r="AB47" s="23">
        <f t="shared" si="22"/>
        <v>3941</v>
      </c>
      <c r="AC47" s="23">
        <f t="shared" si="22"/>
        <v>3780</v>
      </c>
      <c r="AD47" s="23">
        <f t="shared" si="22"/>
        <v>3956</v>
      </c>
      <c r="AE47" s="23">
        <f t="shared" si="22"/>
        <v>4093</v>
      </c>
      <c r="AF47" s="23">
        <f t="shared" si="22"/>
        <v>4078</v>
      </c>
      <c r="AG47" s="23">
        <f t="shared" si="22"/>
        <v>3984</v>
      </c>
      <c r="AH47" s="23">
        <f t="shared" si="22"/>
        <v>3786</v>
      </c>
      <c r="AI47" s="23">
        <f t="shared" si="22"/>
        <v>3962</v>
      </c>
      <c r="AJ47" s="23">
        <f t="shared" si="22"/>
        <v>4098</v>
      </c>
      <c r="AK47" s="23">
        <f t="shared" si="22"/>
        <v>4084</v>
      </c>
      <c r="AL47" s="23">
        <f t="shared" si="22"/>
        <v>3990</v>
      </c>
      <c r="AM47" s="23">
        <f t="shared" si="22"/>
        <v>3787</v>
      </c>
      <c r="AN47" s="23">
        <f t="shared" si="22"/>
        <v>3963</v>
      </c>
      <c r="AO47" s="23">
        <f t="shared" si="22"/>
        <v>4100</v>
      </c>
      <c r="AP47" s="23">
        <f t="shared" si="22"/>
        <v>4085</v>
      </c>
      <c r="AQ47" s="23">
        <f t="shared" si="22"/>
        <v>3991</v>
      </c>
      <c r="AR47" s="8"/>
    </row>
    <row r="48" spans="2:48">
      <c r="B48" s="5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8"/>
    </row>
    <row r="49" spans="2:48" ht="13.5" thickBot="1">
      <c r="B49" s="5"/>
      <c r="C49" s="9"/>
      <c r="D49" s="14" t="s">
        <v>34</v>
      </c>
      <c r="E49" s="14"/>
      <c r="F49" s="14"/>
      <c r="G49" s="14"/>
      <c r="H49" s="14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8"/>
    </row>
    <row r="50" spans="2:48" ht="13.5" thickTop="1">
      <c r="B50" s="5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8"/>
    </row>
    <row r="51" spans="2:48" s="20" customFormat="1">
      <c r="B51" s="26"/>
      <c r="F51" s="10" t="s">
        <v>41</v>
      </c>
      <c r="H51" s="27">
        <f>SUM(I51:AQ51)</f>
        <v>902035</v>
      </c>
      <c r="I51" s="27">
        <f t="shared" ref="I51:AQ51" si="23">SUM(I52:I54)</f>
        <v>0</v>
      </c>
      <c r="J51" s="27">
        <f t="shared" si="23"/>
        <v>40238</v>
      </c>
      <c r="K51" s="27">
        <f t="shared" si="23"/>
        <v>81500</v>
      </c>
      <c r="L51" s="27">
        <f t="shared" si="23"/>
        <v>94117</v>
      </c>
      <c r="M51" s="27">
        <f t="shared" si="23"/>
        <v>64802</v>
      </c>
      <c r="N51" s="27">
        <f t="shared" si="23"/>
        <v>80086</v>
      </c>
      <c r="O51" s="27">
        <f t="shared" si="23"/>
        <v>78062</v>
      </c>
      <c r="P51" s="27">
        <f t="shared" si="23"/>
        <v>77243</v>
      </c>
      <c r="Q51" s="27">
        <f t="shared" si="23"/>
        <v>71342</v>
      </c>
      <c r="R51" s="27">
        <f t="shared" si="23"/>
        <v>71628</v>
      </c>
      <c r="S51" s="27">
        <f t="shared" si="23"/>
        <v>70037</v>
      </c>
      <c r="T51" s="27">
        <f t="shared" si="23"/>
        <v>70212</v>
      </c>
      <c r="U51" s="27">
        <f t="shared" si="23"/>
        <v>70389</v>
      </c>
      <c r="V51" s="27">
        <f t="shared" si="23"/>
        <v>7055</v>
      </c>
      <c r="W51" s="27">
        <f t="shared" si="23"/>
        <v>7056</v>
      </c>
      <c r="X51" s="27">
        <f t="shared" si="23"/>
        <v>3133</v>
      </c>
      <c r="Y51" s="27">
        <f t="shared" si="23"/>
        <v>3134</v>
      </c>
      <c r="Z51" s="27">
        <f t="shared" si="23"/>
        <v>3131</v>
      </c>
      <c r="AA51" s="27">
        <f t="shared" si="23"/>
        <v>3134</v>
      </c>
      <c r="AB51" s="27">
        <f t="shared" si="23"/>
        <v>3134</v>
      </c>
      <c r="AC51" s="27">
        <f t="shared" si="23"/>
        <v>425</v>
      </c>
      <c r="AD51" s="27">
        <f t="shared" si="23"/>
        <v>428</v>
      </c>
      <c r="AE51" s="27">
        <f t="shared" si="23"/>
        <v>428</v>
      </c>
      <c r="AF51" s="27">
        <f t="shared" si="23"/>
        <v>428</v>
      </c>
      <c r="AG51" s="27">
        <f t="shared" si="23"/>
        <v>428</v>
      </c>
      <c r="AH51" s="27">
        <f t="shared" si="23"/>
        <v>93</v>
      </c>
      <c r="AI51" s="27">
        <f t="shared" si="23"/>
        <v>93</v>
      </c>
      <c r="AJ51" s="27">
        <f t="shared" si="23"/>
        <v>93</v>
      </c>
      <c r="AK51" s="27">
        <f t="shared" si="23"/>
        <v>93</v>
      </c>
      <c r="AL51" s="27">
        <f t="shared" si="23"/>
        <v>93</v>
      </c>
      <c r="AM51" s="27">
        <f t="shared" si="23"/>
        <v>0</v>
      </c>
      <c r="AN51" s="27">
        <f t="shared" si="23"/>
        <v>0</v>
      </c>
      <c r="AO51" s="27">
        <f t="shared" si="23"/>
        <v>0</v>
      </c>
      <c r="AP51" s="27">
        <f t="shared" si="23"/>
        <v>0</v>
      </c>
      <c r="AQ51" s="27">
        <f t="shared" si="23"/>
        <v>0</v>
      </c>
      <c r="AR51" s="13"/>
      <c r="AT51" s="24"/>
      <c r="AU51" s="24"/>
      <c r="AV51" s="24"/>
    </row>
    <row r="52" spans="2:48">
      <c r="B52" s="5"/>
      <c r="E52" s="18">
        <v>1</v>
      </c>
      <c r="F52" s="47" t="str">
        <f>F36</f>
        <v>Miguel Pereira</v>
      </c>
      <c r="H52" s="27">
        <f t="shared" ref="H52:H54" si="24">SUM(I52:AQ52)</f>
        <v>77341</v>
      </c>
      <c r="I52" s="23">
        <v>0</v>
      </c>
      <c r="J52" s="23">
        <v>647</v>
      </c>
      <c r="K52" s="23">
        <v>15147</v>
      </c>
      <c r="L52" s="23">
        <v>17637</v>
      </c>
      <c r="M52" s="23">
        <v>17737</v>
      </c>
      <c r="N52" s="23">
        <v>14918</v>
      </c>
      <c r="O52" s="23">
        <v>1196</v>
      </c>
      <c r="P52" s="23">
        <v>1190</v>
      </c>
      <c r="Q52" s="23">
        <v>1190</v>
      </c>
      <c r="R52" s="23">
        <v>1190</v>
      </c>
      <c r="S52" s="23">
        <v>796</v>
      </c>
      <c r="T52" s="23">
        <v>796</v>
      </c>
      <c r="U52" s="23">
        <v>796</v>
      </c>
      <c r="V52" s="23">
        <v>768</v>
      </c>
      <c r="W52" s="23">
        <v>763</v>
      </c>
      <c r="X52" s="23">
        <v>409</v>
      </c>
      <c r="Y52" s="23">
        <v>404</v>
      </c>
      <c r="Z52" s="23">
        <v>404</v>
      </c>
      <c r="AA52" s="23">
        <v>404</v>
      </c>
      <c r="AB52" s="23">
        <v>404</v>
      </c>
      <c r="AC52" s="23">
        <v>109</v>
      </c>
      <c r="AD52" s="23">
        <v>109</v>
      </c>
      <c r="AE52" s="23">
        <v>109</v>
      </c>
      <c r="AF52" s="23">
        <v>109</v>
      </c>
      <c r="AG52" s="23">
        <v>109</v>
      </c>
      <c r="AH52" s="23">
        <v>0</v>
      </c>
      <c r="AI52" s="23">
        <v>0</v>
      </c>
      <c r="AJ52" s="23">
        <v>0</v>
      </c>
      <c r="AK52" s="23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8"/>
    </row>
    <row r="53" spans="2:48">
      <c r="B53" s="5"/>
      <c r="E53" s="18">
        <v>2</v>
      </c>
      <c r="F53" s="47" t="str">
        <f>F37</f>
        <v>Paty do Alferes</v>
      </c>
      <c r="H53" s="27">
        <f t="shared" si="24"/>
        <v>73383</v>
      </c>
      <c r="I53" s="23">
        <v>0</v>
      </c>
      <c r="J53" s="23">
        <v>1308</v>
      </c>
      <c r="K53" s="23">
        <v>9753</v>
      </c>
      <c r="L53" s="23">
        <v>6519</v>
      </c>
      <c r="M53" s="23">
        <v>5658</v>
      </c>
      <c r="N53" s="23">
        <v>5175</v>
      </c>
      <c r="O53" s="23">
        <v>5245</v>
      </c>
      <c r="P53" s="23">
        <v>5318</v>
      </c>
      <c r="Q53" s="23">
        <v>5388</v>
      </c>
      <c r="R53" s="23">
        <v>5454</v>
      </c>
      <c r="S53" s="23">
        <v>5391</v>
      </c>
      <c r="T53" s="23">
        <v>5439</v>
      </c>
      <c r="U53" s="23">
        <v>5486</v>
      </c>
      <c r="V53" s="23">
        <v>1020</v>
      </c>
      <c r="W53" s="23">
        <v>1026</v>
      </c>
      <c r="X53" s="23">
        <v>625</v>
      </c>
      <c r="Y53" s="23">
        <v>631</v>
      </c>
      <c r="Z53" s="23">
        <v>628</v>
      </c>
      <c r="AA53" s="23">
        <v>631</v>
      </c>
      <c r="AB53" s="23">
        <v>631</v>
      </c>
      <c r="AC53" s="23">
        <v>316</v>
      </c>
      <c r="AD53" s="23">
        <v>319</v>
      </c>
      <c r="AE53" s="23">
        <v>319</v>
      </c>
      <c r="AF53" s="23">
        <v>319</v>
      </c>
      <c r="AG53" s="23">
        <v>319</v>
      </c>
      <c r="AH53" s="23">
        <v>93</v>
      </c>
      <c r="AI53" s="23">
        <v>93</v>
      </c>
      <c r="AJ53" s="23">
        <v>93</v>
      </c>
      <c r="AK53" s="23">
        <v>93</v>
      </c>
      <c r="AL53" s="23">
        <v>93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8"/>
    </row>
    <row r="54" spans="2:48">
      <c r="B54" s="5"/>
      <c r="E54" s="18">
        <v>3</v>
      </c>
      <c r="F54" s="47" t="str">
        <f>F38</f>
        <v>Rio de Janeiro - AP 4</v>
      </c>
      <c r="H54" s="27">
        <f t="shared" si="24"/>
        <v>751311</v>
      </c>
      <c r="I54" s="23">
        <v>0</v>
      </c>
      <c r="J54" s="23">
        <v>38283</v>
      </c>
      <c r="K54" s="23">
        <v>56600</v>
      </c>
      <c r="L54" s="23">
        <v>69961</v>
      </c>
      <c r="M54" s="23">
        <v>41407</v>
      </c>
      <c r="N54" s="23">
        <v>59993</v>
      </c>
      <c r="O54" s="23">
        <v>71621</v>
      </c>
      <c r="P54" s="23">
        <v>70735</v>
      </c>
      <c r="Q54" s="23">
        <v>64764</v>
      </c>
      <c r="R54" s="23">
        <v>64984</v>
      </c>
      <c r="S54" s="23">
        <v>63850</v>
      </c>
      <c r="T54" s="23">
        <v>63977</v>
      </c>
      <c r="U54" s="23">
        <v>64107</v>
      </c>
      <c r="V54" s="23">
        <v>5267</v>
      </c>
      <c r="W54" s="23">
        <v>5267</v>
      </c>
      <c r="X54" s="23">
        <v>2099</v>
      </c>
      <c r="Y54" s="23">
        <v>2099</v>
      </c>
      <c r="Z54" s="23">
        <v>2099</v>
      </c>
      <c r="AA54" s="23">
        <v>2099</v>
      </c>
      <c r="AB54" s="23">
        <v>2099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8"/>
    </row>
    <row r="55" spans="2:48">
      <c r="B55" s="5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8"/>
    </row>
    <row r="56" spans="2:48" s="20" customFormat="1">
      <c r="B56" s="26"/>
      <c r="F56" s="10" t="s">
        <v>44</v>
      </c>
      <c r="H56" s="27">
        <f>SUM(I56:AQ56)</f>
        <v>410384</v>
      </c>
      <c r="I56" s="27">
        <f t="shared" ref="I56:AQ56" si="25">SUM(I57:I59)</f>
        <v>0</v>
      </c>
      <c r="J56" s="27">
        <f t="shared" si="25"/>
        <v>0</v>
      </c>
      <c r="K56" s="27">
        <f t="shared" si="25"/>
        <v>4914</v>
      </c>
      <c r="L56" s="27">
        <f t="shared" si="25"/>
        <v>60330</v>
      </c>
      <c r="M56" s="27">
        <f t="shared" si="25"/>
        <v>110457</v>
      </c>
      <c r="N56" s="27">
        <f t="shared" si="25"/>
        <v>104553</v>
      </c>
      <c r="O56" s="27">
        <f t="shared" si="25"/>
        <v>26372</v>
      </c>
      <c r="P56" s="27">
        <f t="shared" si="25"/>
        <v>25927</v>
      </c>
      <c r="Q56" s="27">
        <f t="shared" si="25"/>
        <v>25927</v>
      </c>
      <c r="R56" s="27">
        <f t="shared" si="25"/>
        <v>25927</v>
      </c>
      <c r="S56" s="27">
        <f t="shared" si="25"/>
        <v>25927</v>
      </c>
      <c r="T56" s="27">
        <f t="shared" si="25"/>
        <v>13</v>
      </c>
      <c r="U56" s="27">
        <f t="shared" si="25"/>
        <v>14</v>
      </c>
      <c r="V56" s="27">
        <f t="shared" si="25"/>
        <v>4</v>
      </c>
      <c r="W56" s="27">
        <f t="shared" si="25"/>
        <v>4</v>
      </c>
      <c r="X56" s="27">
        <f t="shared" si="25"/>
        <v>2</v>
      </c>
      <c r="Y56" s="27">
        <f t="shared" si="25"/>
        <v>2</v>
      </c>
      <c r="Z56" s="27">
        <f t="shared" si="25"/>
        <v>2</v>
      </c>
      <c r="AA56" s="27">
        <f t="shared" si="25"/>
        <v>2</v>
      </c>
      <c r="AB56" s="27">
        <f t="shared" si="25"/>
        <v>2</v>
      </c>
      <c r="AC56" s="27">
        <f t="shared" si="25"/>
        <v>1</v>
      </c>
      <c r="AD56" s="27">
        <f t="shared" si="25"/>
        <v>1</v>
      </c>
      <c r="AE56" s="27">
        <f t="shared" si="25"/>
        <v>1</v>
      </c>
      <c r="AF56" s="27">
        <f t="shared" si="25"/>
        <v>1</v>
      </c>
      <c r="AG56" s="27">
        <f t="shared" si="25"/>
        <v>1</v>
      </c>
      <c r="AH56" s="27">
        <f t="shared" si="25"/>
        <v>0</v>
      </c>
      <c r="AI56" s="27">
        <f t="shared" si="25"/>
        <v>0</v>
      </c>
      <c r="AJ56" s="27">
        <f t="shared" si="25"/>
        <v>0</v>
      </c>
      <c r="AK56" s="27">
        <f t="shared" si="25"/>
        <v>0</v>
      </c>
      <c r="AL56" s="27">
        <f t="shared" si="25"/>
        <v>0</v>
      </c>
      <c r="AM56" s="27">
        <f t="shared" si="25"/>
        <v>0</v>
      </c>
      <c r="AN56" s="27">
        <f t="shared" si="25"/>
        <v>0</v>
      </c>
      <c r="AO56" s="27">
        <f t="shared" si="25"/>
        <v>0</v>
      </c>
      <c r="AP56" s="27">
        <f t="shared" si="25"/>
        <v>0</v>
      </c>
      <c r="AQ56" s="27">
        <f t="shared" si="25"/>
        <v>0</v>
      </c>
      <c r="AR56" s="13"/>
      <c r="AT56" s="24"/>
      <c r="AU56" s="24"/>
      <c r="AV56" s="24"/>
    </row>
    <row r="57" spans="2:48">
      <c r="B57" s="5"/>
      <c r="E57" s="18">
        <v>1</v>
      </c>
      <c r="F57" s="47" t="str">
        <f>F52</f>
        <v>Miguel Pereira</v>
      </c>
      <c r="H57" s="27">
        <f t="shared" ref="H57:H59" si="26">SUM(I57:AQ57)</f>
        <v>14669</v>
      </c>
      <c r="I57" s="23">
        <v>0</v>
      </c>
      <c r="J57" s="23">
        <v>0</v>
      </c>
      <c r="K57" s="23">
        <v>3386</v>
      </c>
      <c r="L57" s="23">
        <v>5382</v>
      </c>
      <c r="M57" s="23">
        <v>4824</v>
      </c>
      <c r="N57" s="23">
        <v>1054</v>
      </c>
      <c r="O57" s="23">
        <v>2</v>
      </c>
      <c r="P57" s="23">
        <v>2</v>
      </c>
      <c r="Q57" s="23">
        <v>2</v>
      </c>
      <c r="R57" s="23">
        <v>2</v>
      </c>
      <c r="S57" s="23">
        <v>2</v>
      </c>
      <c r="T57" s="23">
        <v>2</v>
      </c>
      <c r="U57" s="23">
        <v>2</v>
      </c>
      <c r="V57" s="23">
        <v>2</v>
      </c>
      <c r="W57" s="23">
        <v>2</v>
      </c>
      <c r="X57" s="23">
        <v>1</v>
      </c>
      <c r="Y57" s="23">
        <v>1</v>
      </c>
      <c r="Z57" s="23">
        <v>1</v>
      </c>
      <c r="AA57" s="23">
        <v>1</v>
      </c>
      <c r="AB57" s="23">
        <v>1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8"/>
    </row>
    <row r="58" spans="2:48">
      <c r="B58" s="5"/>
      <c r="E58" s="18">
        <v>2</v>
      </c>
      <c r="F58" s="47" t="str">
        <f>F53</f>
        <v>Paty do Alferes</v>
      </c>
      <c r="H58" s="27">
        <f t="shared" si="26"/>
        <v>14146</v>
      </c>
      <c r="I58" s="23">
        <v>0</v>
      </c>
      <c r="J58" s="23">
        <v>0</v>
      </c>
      <c r="K58" s="23">
        <v>1128</v>
      </c>
      <c r="L58" s="23">
        <v>4548</v>
      </c>
      <c r="M58" s="23">
        <v>5233</v>
      </c>
      <c r="N58" s="23">
        <v>3099</v>
      </c>
      <c r="O58" s="23">
        <v>57</v>
      </c>
      <c r="P58" s="23">
        <v>11</v>
      </c>
      <c r="Q58" s="23">
        <v>11</v>
      </c>
      <c r="R58" s="23">
        <v>11</v>
      </c>
      <c r="S58" s="23">
        <v>11</v>
      </c>
      <c r="T58" s="23">
        <v>11</v>
      </c>
      <c r="U58" s="23">
        <v>12</v>
      </c>
      <c r="V58" s="23">
        <v>2</v>
      </c>
      <c r="W58" s="23">
        <v>2</v>
      </c>
      <c r="X58" s="23">
        <v>1</v>
      </c>
      <c r="Y58" s="23">
        <v>1</v>
      </c>
      <c r="Z58" s="23">
        <v>1</v>
      </c>
      <c r="AA58" s="23">
        <v>1</v>
      </c>
      <c r="AB58" s="23">
        <v>1</v>
      </c>
      <c r="AC58" s="23">
        <v>1</v>
      </c>
      <c r="AD58" s="23">
        <v>1</v>
      </c>
      <c r="AE58" s="23">
        <v>1</v>
      </c>
      <c r="AF58" s="23">
        <v>1</v>
      </c>
      <c r="AG58" s="23">
        <v>1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8"/>
    </row>
    <row r="59" spans="2:48">
      <c r="B59" s="5"/>
      <c r="E59" s="18">
        <v>3</v>
      </c>
      <c r="F59" s="47" t="str">
        <f>F54</f>
        <v>Rio de Janeiro - AP 4</v>
      </c>
      <c r="H59" s="27">
        <f t="shared" si="26"/>
        <v>381569</v>
      </c>
      <c r="I59" s="23">
        <v>0</v>
      </c>
      <c r="J59" s="23">
        <v>0</v>
      </c>
      <c r="K59" s="23">
        <v>400</v>
      </c>
      <c r="L59" s="23">
        <v>50400</v>
      </c>
      <c r="M59" s="23">
        <v>100400</v>
      </c>
      <c r="N59" s="23">
        <v>100400</v>
      </c>
      <c r="O59" s="23">
        <v>26313</v>
      </c>
      <c r="P59" s="23">
        <v>25914</v>
      </c>
      <c r="Q59" s="23">
        <v>25914</v>
      </c>
      <c r="R59" s="23">
        <v>25914</v>
      </c>
      <c r="S59" s="23">
        <v>25914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v>0</v>
      </c>
      <c r="AI59" s="23">
        <v>0</v>
      </c>
      <c r="AJ59" s="23">
        <v>0</v>
      </c>
      <c r="AK59" s="23">
        <v>0</v>
      </c>
      <c r="AL59" s="23">
        <v>0</v>
      </c>
      <c r="AM59" s="23">
        <v>0</v>
      </c>
      <c r="AN59" s="23">
        <v>0</v>
      </c>
      <c r="AO59" s="23">
        <v>0</v>
      </c>
      <c r="AP59" s="23">
        <v>0</v>
      </c>
      <c r="AQ59" s="23">
        <v>0</v>
      </c>
      <c r="AR59" s="8"/>
    </row>
    <row r="60" spans="2:48">
      <c r="B60" s="5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8"/>
    </row>
    <row r="61" spans="2:48">
      <c r="B61" s="5"/>
      <c r="E61" s="20"/>
      <c r="F61" s="20" t="s">
        <v>42</v>
      </c>
      <c r="G61" s="20"/>
      <c r="H61" s="27">
        <f>SUM(I61:AQ61)</f>
        <v>29292</v>
      </c>
      <c r="I61" s="27">
        <f t="shared" ref="I61:AQ61" si="27">SUM(I62:I64)</f>
        <v>0</v>
      </c>
      <c r="J61" s="27">
        <f t="shared" si="27"/>
        <v>861</v>
      </c>
      <c r="K61" s="27">
        <f t="shared" si="27"/>
        <v>2399</v>
      </c>
      <c r="L61" s="27">
        <f t="shared" si="27"/>
        <v>3193</v>
      </c>
      <c r="M61" s="27">
        <f t="shared" si="27"/>
        <v>1422</v>
      </c>
      <c r="N61" s="27">
        <f t="shared" si="27"/>
        <v>2353</v>
      </c>
      <c r="O61" s="27">
        <f t="shared" si="27"/>
        <v>3097</v>
      </c>
      <c r="P61" s="27">
        <f t="shared" si="27"/>
        <v>2997</v>
      </c>
      <c r="Q61" s="27">
        <f t="shared" si="27"/>
        <v>2389</v>
      </c>
      <c r="R61" s="27">
        <f t="shared" si="27"/>
        <v>2389</v>
      </c>
      <c r="S61" s="27">
        <f t="shared" si="27"/>
        <v>2369</v>
      </c>
      <c r="T61" s="27">
        <f t="shared" si="27"/>
        <v>2369</v>
      </c>
      <c r="U61" s="27">
        <f t="shared" si="27"/>
        <v>2369</v>
      </c>
      <c r="V61" s="27">
        <f t="shared" si="27"/>
        <v>235</v>
      </c>
      <c r="W61" s="27">
        <f t="shared" si="27"/>
        <v>235</v>
      </c>
      <c r="X61" s="27">
        <f t="shared" si="27"/>
        <v>105</v>
      </c>
      <c r="Y61" s="27">
        <f t="shared" si="27"/>
        <v>105</v>
      </c>
      <c r="Z61" s="27">
        <f t="shared" si="27"/>
        <v>105</v>
      </c>
      <c r="AA61" s="27">
        <f t="shared" si="27"/>
        <v>105</v>
      </c>
      <c r="AB61" s="27">
        <f t="shared" si="27"/>
        <v>105</v>
      </c>
      <c r="AC61" s="27">
        <f t="shared" si="27"/>
        <v>15</v>
      </c>
      <c r="AD61" s="27">
        <f t="shared" si="27"/>
        <v>15</v>
      </c>
      <c r="AE61" s="27">
        <f t="shared" si="27"/>
        <v>15</v>
      </c>
      <c r="AF61" s="27">
        <f t="shared" si="27"/>
        <v>15</v>
      </c>
      <c r="AG61" s="27">
        <f t="shared" si="27"/>
        <v>15</v>
      </c>
      <c r="AH61" s="27">
        <f t="shared" si="27"/>
        <v>3</v>
      </c>
      <c r="AI61" s="27">
        <f t="shared" si="27"/>
        <v>3</v>
      </c>
      <c r="AJ61" s="27">
        <f t="shared" si="27"/>
        <v>3</v>
      </c>
      <c r="AK61" s="27">
        <f t="shared" si="27"/>
        <v>3</v>
      </c>
      <c r="AL61" s="27">
        <f t="shared" si="27"/>
        <v>3</v>
      </c>
      <c r="AM61" s="27">
        <f t="shared" si="27"/>
        <v>0</v>
      </c>
      <c r="AN61" s="27">
        <f t="shared" si="27"/>
        <v>0</v>
      </c>
      <c r="AO61" s="27">
        <f t="shared" si="27"/>
        <v>0</v>
      </c>
      <c r="AP61" s="27">
        <f t="shared" si="27"/>
        <v>0</v>
      </c>
      <c r="AQ61" s="27">
        <f t="shared" si="27"/>
        <v>0</v>
      </c>
      <c r="AR61" s="8"/>
    </row>
    <row r="62" spans="2:48">
      <c r="B62" s="5"/>
      <c r="E62" s="18">
        <v>1</v>
      </c>
      <c r="F62" s="47" t="str">
        <f>F52</f>
        <v>Miguel Pereira</v>
      </c>
      <c r="H62" s="27">
        <f t="shared" ref="H62:H64" si="28">SUM(I62:AQ62)</f>
        <v>4143</v>
      </c>
      <c r="I62" s="23">
        <v>0</v>
      </c>
      <c r="J62" s="23">
        <v>51</v>
      </c>
      <c r="K62" s="23">
        <v>762</v>
      </c>
      <c r="L62" s="23">
        <v>1054</v>
      </c>
      <c r="M62" s="23">
        <v>983</v>
      </c>
      <c r="N62" s="23">
        <v>745</v>
      </c>
      <c r="O62" s="23">
        <v>59</v>
      </c>
      <c r="P62" s="23">
        <v>58</v>
      </c>
      <c r="Q62" s="23">
        <v>58</v>
      </c>
      <c r="R62" s="23">
        <v>58</v>
      </c>
      <c r="S62" s="23">
        <v>38</v>
      </c>
      <c r="T62" s="23">
        <v>38</v>
      </c>
      <c r="U62" s="23">
        <v>38</v>
      </c>
      <c r="V62" s="23">
        <v>38</v>
      </c>
      <c r="W62" s="23">
        <v>38</v>
      </c>
      <c r="X62" s="23">
        <v>20</v>
      </c>
      <c r="Y62" s="23">
        <v>20</v>
      </c>
      <c r="Z62" s="23">
        <v>20</v>
      </c>
      <c r="AA62" s="23">
        <v>20</v>
      </c>
      <c r="AB62" s="23">
        <v>20</v>
      </c>
      <c r="AC62" s="23">
        <v>5</v>
      </c>
      <c r="AD62" s="23">
        <v>5</v>
      </c>
      <c r="AE62" s="23">
        <v>5</v>
      </c>
      <c r="AF62" s="23">
        <v>5</v>
      </c>
      <c r="AG62" s="23">
        <v>5</v>
      </c>
      <c r="AH62" s="23">
        <v>0</v>
      </c>
      <c r="AI62" s="23">
        <v>0</v>
      </c>
      <c r="AJ62" s="23">
        <v>0</v>
      </c>
      <c r="AK62" s="23">
        <v>0</v>
      </c>
      <c r="AL62" s="23">
        <v>0</v>
      </c>
      <c r="AM62" s="23">
        <v>0</v>
      </c>
      <c r="AN62" s="23">
        <v>0</v>
      </c>
      <c r="AO62" s="23">
        <v>0</v>
      </c>
      <c r="AP62" s="23">
        <v>0</v>
      </c>
      <c r="AQ62" s="23">
        <v>0</v>
      </c>
      <c r="AR62" s="8"/>
    </row>
    <row r="63" spans="2:48">
      <c r="B63" s="5"/>
      <c r="E63" s="18">
        <v>2</v>
      </c>
      <c r="F63" s="47" t="str">
        <f>F53</f>
        <v>Paty do Alferes</v>
      </c>
      <c r="H63" s="27">
        <f t="shared" si="28"/>
        <v>2412</v>
      </c>
      <c r="I63" s="23">
        <v>0</v>
      </c>
      <c r="J63" s="23">
        <v>137</v>
      </c>
      <c r="K63" s="23">
        <v>222</v>
      </c>
      <c r="L63" s="23">
        <v>274</v>
      </c>
      <c r="M63" s="23">
        <v>220</v>
      </c>
      <c r="N63" s="23">
        <v>166</v>
      </c>
      <c r="O63" s="23">
        <v>166</v>
      </c>
      <c r="P63" s="23">
        <v>166</v>
      </c>
      <c r="Q63" s="23">
        <v>166</v>
      </c>
      <c r="R63" s="23">
        <v>166</v>
      </c>
      <c r="S63" s="23">
        <v>166</v>
      </c>
      <c r="T63" s="23">
        <v>166</v>
      </c>
      <c r="U63" s="23">
        <v>166</v>
      </c>
      <c r="V63" s="23">
        <v>33</v>
      </c>
      <c r="W63" s="23">
        <v>33</v>
      </c>
      <c r="X63" s="23">
        <v>20</v>
      </c>
      <c r="Y63" s="23">
        <v>20</v>
      </c>
      <c r="Z63" s="23">
        <v>20</v>
      </c>
      <c r="AA63" s="23">
        <v>20</v>
      </c>
      <c r="AB63" s="23">
        <v>20</v>
      </c>
      <c r="AC63" s="23">
        <v>10</v>
      </c>
      <c r="AD63" s="23">
        <v>10</v>
      </c>
      <c r="AE63" s="23">
        <v>10</v>
      </c>
      <c r="AF63" s="23">
        <v>10</v>
      </c>
      <c r="AG63" s="23">
        <v>10</v>
      </c>
      <c r="AH63" s="23">
        <v>3</v>
      </c>
      <c r="AI63" s="23">
        <v>3</v>
      </c>
      <c r="AJ63" s="23">
        <v>3</v>
      </c>
      <c r="AK63" s="23">
        <v>3</v>
      </c>
      <c r="AL63" s="23">
        <v>3</v>
      </c>
      <c r="AM63" s="23">
        <v>0</v>
      </c>
      <c r="AN63" s="23">
        <v>0</v>
      </c>
      <c r="AO63" s="23">
        <v>0</v>
      </c>
      <c r="AP63" s="23">
        <v>0</v>
      </c>
      <c r="AQ63" s="23">
        <v>0</v>
      </c>
      <c r="AR63" s="8"/>
    </row>
    <row r="64" spans="2:48">
      <c r="B64" s="5"/>
      <c r="E64" s="18">
        <v>3</v>
      </c>
      <c r="F64" s="47" t="str">
        <f>F54</f>
        <v>Rio de Janeiro - AP 4</v>
      </c>
      <c r="H64" s="27">
        <f t="shared" si="28"/>
        <v>22737</v>
      </c>
      <c r="I64" s="23">
        <v>0</v>
      </c>
      <c r="J64" s="23">
        <v>673</v>
      </c>
      <c r="K64" s="23">
        <v>1415</v>
      </c>
      <c r="L64" s="23">
        <v>1865</v>
      </c>
      <c r="M64" s="23">
        <v>219</v>
      </c>
      <c r="N64" s="23">
        <v>1442</v>
      </c>
      <c r="O64" s="23">
        <v>2872</v>
      </c>
      <c r="P64" s="23">
        <v>2773</v>
      </c>
      <c r="Q64" s="23">
        <v>2165</v>
      </c>
      <c r="R64" s="23">
        <v>2165</v>
      </c>
      <c r="S64" s="23">
        <v>2165</v>
      </c>
      <c r="T64" s="23">
        <v>2165</v>
      </c>
      <c r="U64" s="23">
        <v>2165</v>
      </c>
      <c r="V64" s="23">
        <v>164</v>
      </c>
      <c r="W64" s="23">
        <v>164</v>
      </c>
      <c r="X64" s="23">
        <v>65</v>
      </c>
      <c r="Y64" s="23">
        <v>65</v>
      </c>
      <c r="Z64" s="23">
        <v>65</v>
      </c>
      <c r="AA64" s="23">
        <v>65</v>
      </c>
      <c r="AB64" s="23">
        <v>65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>
        <v>0</v>
      </c>
      <c r="AP64" s="23">
        <v>0</v>
      </c>
      <c r="AQ64" s="23">
        <v>0</v>
      </c>
      <c r="AR64" s="8"/>
    </row>
    <row r="65" spans="2:44">
      <c r="B65" s="5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8"/>
    </row>
    <row r="66" spans="2:44">
      <c r="B66" s="5"/>
      <c r="E66" s="20"/>
      <c r="F66" s="20" t="s">
        <v>45</v>
      </c>
      <c r="G66" s="20"/>
      <c r="H66" s="27">
        <f>SUM(I66:AQ66)</f>
        <v>25743</v>
      </c>
      <c r="I66" s="27">
        <f t="shared" ref="I66:AQ66" si="29">SUM(I67:I69)</f>
        <v>0</v>
      </c>
      <c r="J66" s="27">
        <f t="shared" si="29"/>
        <v>0</v>
      </c>
      <c r="K66" s="27">
        <f t="shared" si="29"/>
        <v>447</v>
      </c>
      <c r="L66" s="27">
        <f t="shared" si="29"/>
        <v>3927</v>
      </c>
      <c r="M66" s="27">
        <f t="shared" si="29"/>
        <v>6375</v>
      </c>
      <c r="N66" s="27">
        <f t="shared" si="29"/>
        <v>5406</v>
      </c>
      <c r="O66" s="27">
        <f t="shared" si="29"/>
        <v>2073</v>
      </c>
      <c r="P66" s="27">
        <f t="shared" si="29"/>
        <v>2073</v>
      </c>
      <c r="Q66" s="27">
        <f t="shared" si="29"/>
        <v>2073</v>
      </c>
      <c r="R66" s="27">
        <f t="shared" si="29"/>
        <v>2073</v>
      </c>
      <c r="S66" s="27">
        <f t="shared" si="29"/>
        <v>1296</v>
      </c>
      <c r="T66" s="27">
        <f t="shared" si="29"/>
        <v>0</v>
      </c>
      <c r="U66" s="27">
        <f t="shared" si="29"/>
        <v>0</v>
      </c>
      <c r="V66" s="27">
        <f t="shared" si="29"/>
        <v>0</v>
      </c>
      <c r="W66" s="27">
        <f t="shared" si="29"/>
        <v>0</v>
      </c>
      <c r="X66" s="27">
        <f t="shared" si="29"/>
        <v>0</v>
      </c>
      <c r="Y66" s="27">
        <f t="shared" si="29"/>
        <v>0</v>
      </c>
      <c r="Z66" s="27">
        <f t="shared" si="29"/>
        <v>0</v>
      </c>
      <c r="AA66" s="27">
        <f t="shared" si="29"/>
        <v>0</v>
      </c>
      <c r="AB66" s="27">
        <f t="shared" si="29"/>
        <v>0</v>
      </c>
      <c r="AC66" s="27">
        <f t="shared" si="29"/>
        <v>0</v>
      </c>
      <c r="AD66" s="27">
        <f t="shared" si="29"/>
        <v>0</v>
      </c>
      <c r="AE66" s="27">
        <f t="shared" si="29"/>
        <v>0</v>
      </c>
      <c r="AF66" s="27">
        <f t="shared" si="29"/>
        <v>0</v>
      </c>
      <c r="AG66" s="27">
        <f t="shared" si="29"/>
        <v>0</v>
      </c>
      <c r="AH66" s="27">
        <f t="shared" si="29"/>
        <v>0</v>
      </c>
      <c r="AI66" s="27">
        <f t="shared" si="29"/>
        <v>0</v>
      </c>
      <c r="AJ66" s="27">
        <f t="shared" si="29"/>
        <v>0</v>
      </c>
      <c r="AK66" s="27">
        <f t="shared" si="29"/>
        <v>0</v>
      </c>
      <c r="AL66" s="27">
        <f t="shared" si="29"/>
        <v>0</v>
      </c>
      <c r="AM66" s="27">
        <f t="shared" si="29"/>
        <v>0</v>
      </c>
      <c r="AN66" s="27">
        <f t="shared" si="29"/>
        <v>0</v>
      </c>
      <c r="AO66" s="27">
        <f t="shared" si="29"/>
        <v>0</v>
      </c>
      <c r="AP66" s="27">
        <f t="shared" si="29"/>
        <v>0</v>
      </c>
      <c r="AQ66" s="27">
        <f t="shared" si="29"/>
        <v>0</v>
      </c>
      <c r="AR66" s="8"/>
    </row>
    <row r="67" spans="2:44">
      <c r="B67" s="5"/>
      <c r="E67" s="18">
        <v>1</v>
      </c>
      <c r="F67" s="47" t="str">
        <f>F62</f>
        <v>Miguel Pereira</v>
      </c>
      <c r="H67" s="27">
        <f t="shared" ref="H67:H69" si="30">SUM(I67:AQ67)</f>
        <v>1890</v>
      </c>
      <c r="I67" s="23">
        <v>0</v>
      </c>
      <c r="J67" s="23">
        <v>0</v>
      </c>
      <c r="K67" s="23">
        <v>339</v>
      </c>
      <c r="L67" s="23">
        <v>876</v>
      </c>
      <c r="M67" s="23">
        <v>573</v>
      </c>
      <c r="N67" s="23">
        <v>102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8"/>
    </row>
    <row r="68" spans="2:44">
      <c r="B68" s="5"/>
      <c r="E68" s="18">
        <v>2</v>
      </c>
      <c r="F68" s="47" t="str">
        <f>F63</f>
        <v>Paty do Alferes</v>
      </c>
      <c r="H68" s="27">
        <f t="shared" si="30"/>
        <v>1765</v>
      </c>
      <c r="I68" s="23">
        <v>0</v>
      </c>
      <c r="J68" s="23">
        <v>0</v>
      </c>
      <c r="K68" s="23">
        <v>108</v>
      </c>
      <c r="L68" s="23">
        <v>551</v>
      </c>
      <c r="M68" s="23">
        <v>802</v>
      </c>
      <c r="N68" s="23">
        <v>304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3">
        <v>0</v>
      </c>
      <c r="AL68" s="23">
        <v>0</v>
      </c>
      <c r="AM68" s="23">
        <v>0</v>
      </c>
      <c r="AN68" s="23">
        <v>0</v>
      </c>
      <c r="AO68" s="23">
        <v>0</v>
      </c>
      <c r="AP68" s="23">
        <v>0</v>
      </c>
      <c r="AQ68" s="23">
        <v>0</v>
      </c>
      <c r="AR68" s="8"/>
    </row>
    <row r="69" spans="2:44">
      <c r="B69" s="5"/>
      <c r="E69" s="18">
        <v>3</v>
      </c>
      <c r="F69" s="47" t="str">
        <f>F64</f>
        <v>Rio de Janeiro - AP 4</v>
      </c>
      <c r="H69" s="27">
        <f t="shared" si="30"/>
        <v>22088</v>
      </c>
      <c r="I69" s="23">
        <v>0</v>
      </c>
      <c r="J69" s="23">
        <v>0</v>
      </c>
      <c r="K69" s="23">
        <v>0</v>
      </c>
      <c r="L69" s="23">
        <v>2500</v>
      </c>
      <c r="M69" s="23">
        <v>5000</v>
      </c>
      <c r="N69" s="23">
        <v>5000</v>
      </c>
      <c r="O69" s="23">
        <v>2073</v>
      </c>
      <c r="P69" s="23">
        <v>2073</v>
      </c>
      <c r="Q69" s="23">
        <v>2073</v>
      </c>
      <c r="R69" s="23">
        <v>2073</v>
      </c>
      <c r="S69" s="23">
        <v>1296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>
        <v>0</v>
      </c>
      <c r="AP69" s="23">
        <v>0</v>
      </c>
      <c r="AQ69" s="23">
        <v>0</v>
      </c>
      <c r="AR69" s="8"/>
    </row>
    <row r="70" spans="2:44">
      <c r="B70" s="5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8"/>
    </row>
    <row r="71" spans="2:44">
      <c r="B71" s="5"/>
      <c r="E71" s="20"/>
      <c r="F71" s="20" t="s">
        <v>43</v>
      </c>
      <c r="G71" s="20"/>
      <c r="H71" s="27">
        <f>SUM(I71:AQ71)</f>
        <v>21028</v>
      </c>
      <c r="I71" s="27">
        <f t="shared" ref="I71:AQ71" si="31">SUM(I72:I74)</f>
        <v>0</v>
      </c>
      <c r="J71" s="27">
        <f t="shared" si="31"/>
        <v>883</v>
      </c>
      <c r="K71" s="27">
        <f t="shared" si="31"/>
        <v>1262</v>
      </c>
      <c r="L71" s="27">
        <f t="shared" si="31"/>
        <v>2985</v>
      </c>
      <c r="M71" s="27">
        <f t="shared" si="31"/>
        <v>2359</v>
      </c>
      <c r="N71" s="27">
        <f t="shared" si="31"/>
        <v>3935</v>
      </c>
      <c r="O71" s="27">
        <f t="shared" si="31"/>
        <v>3935</v>
      </c>
      <c r="P71" s="27">
        <f t="shared" si="31"/>
        <v>3131</v>
      </c>
      <c r="Q71" s="27">
        <f t="shared" si="31"/>
        <v>94</v>
      </c>
      <c r="R71" s="27">
        <f t="shared" si="31"/>
        <v>94</v>
      </c>
      <c r="S71" s="27">
        <f t="shared" si="31"/>
        <v>94</v>
      </c>
      <c r="T71" s="27">
        <f t="shared" si="31"/>
        <v>94</v>
      </c>
      <c r="U71" s="27">
        <f t="shared" si="31"/>
        <v>94</v>
      </c>
      <c r="V71" s="27">
        <f t="shared" si="31"/>
        <v>94</v>
      </c>
      <c r="W71" s="27">
        <f t="shared" si="31"/>
        <v>94</v>
      </c>
      <c r="X71" s="27">
        <f t="shared" si="31"/>
        <v>94</v>
      </c>
      <c r="Y71" s="27">
        <f t="shared" si="31"/>
        <v>94</v>
      </c>
      <c r="Z71" s="27">
        <f t="shared" si="31"/>
        <v>94</v>
      </c>
      <c r="AA71" s="27">
        <f t="shared" si="31"/>
        <v>94</v>
      </c>
      <c r="AB71" s="27">
        <f t="shared" si="31"/>
        <v>94</v>
      </c>
      <c r="AC71" s="27">
        <f t="shared" si="31"/>
        <v>94</v>
      </c>
      <c r="AD71" s="27">
        <f t="shared" si="31"/>
        <v>94</v>
      </c>
      <c r="AE71" s="27">
        <f t="shared" si="31"/>
        <v>94</v>
      </c>
      <c r="AF71" s="27">
        <f t="shared" si="31"/>
        <v>94</v>
      </c>
      <c r="AG71" s="27">
        <f t="shared" si="31"/>
        <v>94</v>
      </c>
      <c r="AH71" s="27">
        <f t="shared" si="31"/>
        <v>94</v>
      </c>
      <c r="AI71" s="27">
        <f t="shared" si="31"/>
        <v>94</v>
      </c>
      <c r="AJ71" s="27">
        <f t="shared" si="31"/>
        <v>94</v>
      </c>
      <c r="AK71" s="27">
        <f t="shared" si="31"/>
        <v>94</v>
      </c>
      <c r="AL71" s="27">
        <f t="shared" si="31"/>
        <v>94</v>
      </c>
      <c r="AM71" s="27">
        <f t="shared" si="31"/>
        <v>94</v>
      </c>
      <c r="AN71" s="27">
        <f t="shared" si="31"/>
        <v>94</v>
      </c>
      <c r="AO71" s="27">
        <f t="shared" si="31"/>
        <v>94</v>
      </c>
      <c r="AP71" s="27">
        <f t="shared" si="31"/>
        <v>94</v>
      </c>
      <c r="AQ71" s="27">
        <f t="shared" si="31"/>
        <v>94</v>
      </c>
      <c r="AR71" s="8"/>
    </row>
    <row r="72" spans="2:44">
      <c r="B72" s="5"/>
      <c r="E72" s="18">
        <v>1</v>
      </c>
      <c r="F72" s="47" t="str">
        <f>F67</f>
        <v>Miguel Pereira</v>
      </c>
      <c r="H72" s="27">
        <f t="shared" ref="H72:H74" si="32">SUM(I72:AQ72)</f>
        <v>3504</v>
      </c>
      <c r="I72" s="23">
        <v>0</v>
      </c>
      <c r="J72" s="23">
        <v>228</v>
      </c>
      <c r="K72" s="23">
        <v>92</v>
      </c>
      <c r="L72" s="23">
        <v>1553</v>
      </c>
      <c r="M72" s="23">
        <v>1199</v>
      </c>
      <c r="N72" s="23">
        <v>6</v>
      </c>
      <c r="O72" s="23">
        <v>6</v>
      </c>
      <c r="P72" s="23">
        <v>15</v>
      </c>
      <c r="Q72" s="23">
        <v>15</v>
      </c>
      <c r="R72" s="23">
        <v>15</v>
      </c>
      <c r="S72" s="23">
        <v>15</v>
      </c>
      <c r="T72" s="23">
        <v>15</v>
      </c>
      <c r="U72" s="23">
        <v>15</v>
      </c>
      <c r="V72" s="23">
        <v>15</v>
      </c>
      <c r="W72" s="23">
        <v>15</v>
      </c>
      <c r="X72" s="23">
        <v>15</v>
      </c>
      <c r="Y72" s="23">
        <v>15</v>
      </c>
      <c r="Z72" s="23">
        <v>15</v>
      </c>
      <c r="AA72" s="23">
        <v>15</v>
      </c>
      <c r="AB72" s="23">
        <v>15</v>
      </c>
      <c r="AC72" s="23">
        <v>15</v>
      </c>
      <c r="AD72" s="23">
        <v>15</v>
      </c>
      <c r="AE72" s="23">
        <v>15</v>
      </c>
      <c r="AF72" s="23">
        <v>15</v>
      </c>
      <c r="AG72" s="23">
        <v>15</v>
      </c>
      <c r="AH72" s="23">
        <v>15</v>
      </c>
      <c r="AI72" s="23">
        <v>15</v>
      </c>
      <c r="AJ72" s="23">
        <v>15</v>
      </c>
      <c r="AK72" s="23">
        <v>15</v>
      </c>
      <c r="AL72" s="23">
        <v>15</v>
      </c>
      <c r="AM72" s="23">
        <v>15</v>
      </c>
      <c r="AN72" s="23">
        <v>15</v>
      </c>
      <c r="AO72" s="23">
        <v>15</v>
      </c>
      <c r="AP72" s="23">
        <v>15</v>
      </c>
      <c r="AQ72" s="23">
        <v>15</v>
      </c>
      <c r="AR72" s="8"/>
    </row>
    <row r="73" spans="2:44">
      <c r="B73" s="5"/>
      <c r="E73" s="18">
        <v>2</v>
      </c>
      <c r="F73" s="47" t="str">
        <f>F68</f>
        <v>Paty do Alferes</v>
      </c>
      <c r="H73" s="27">
        <f t="shared" si="32"/>
        <v>1990</v>
      </c>
      <c r="I73" s="23">
        <v>0</v>
      </c>
      <c r="J73" s="23">
        <v>655</v>
      </c>
      <c r="K73" s="23">
        <v>277</v>
      </c>
      <c r="L73" s="23">
        <v>539</v>
      </c>
      <c r="M73" s="23">
        <v>267</v>
      </c>
      <c r="N73" s="23">
        <v>0</v>
      </c>
      <c r="O73" s="23">
        <v>0</v>
      </c>
      <c r="P73" s="23">
        <v>9</v>
      </c>
      <c r="Q73" s="23">
        <v>9</v>
      </c>
      <c r="R73" s="23">
        <v>9</v>
      </c>
      <c r="S73" s="23">
        <v>9</v>
      </c>
      <c r="T73" s="23">
        <v>9</v>
      </c>
      <c r="U73" s="23">
        <v>9</v>
      </c>
      <c r="V73" s="23">
        <v>9</v>
      </c>
      <c r="W73" s="23">
        <v>9</v>
      </c>
      <c r="X73" s="23">
        <v>9</v>
      </c>
      <c r="Y73" s="23">
        <v>9</v>
      </c>
      <c r="Z73" s="23">
        <v>9</v>
      </c>
      <c r="AA73" s="23">
        <v>9</v>
      </c>
      <c r="AB73" s="23">
        <v>9</v>
      </c>
      <c r="AC73" s="23">
        <v>9</v>
      </c>
      <c r="AD73" s="23">
        <v>9</v>
      </c>
      <c r="AE73" s="23">
        <v>9</v>
      </c>
      <c r="AF73" s="23">
        <v>9</v>
      </c>
      <c r="AG73" s="23">
        <v>9</v>
      </c>
      <c r="AH73" s="23">
        <v>9</v>
      </c>
      <c r="AI73" s="23">
        <v>9</v>
      </c>
      <c r="AJ73" s="23">
        <v>9</v>
      </c>
      <c r="AK73" s="23">
        <v>9</v>
      </c>
      <c r="AL73" s="23">
        <v>9</v>
      </c>
      <c r="AM73" s="23">
        <v>9</v>
      </c>
      <c r="AN73" s="23">
        <v>9</v>
      </c>
      <c r="AO73" s="23">
        <v>9</v>
      </c>
      <c r="AP73" s="23">
        <v>9</v>
      </c>
      <c r="AQ73" s="23">
        <v>9</v>
      </c>
      <c r="AR73" s="8"/>
    </row>
    <row r="74" spans="2:44">
      <c r="B74" s="5"/>
      <c r="E74" s="18">
        <v>3</v>
      </c>
      <c r="F74" s="47" t="str">
        <f>F69</f>
        <v>Rio de Janeiro - AP 4</v>
      </c>
      <c r="H74" s="27">
        <f t="shared" si="32"/>
        <v>15534</v>
      </c>
      <c r="I74" s="23">
        <v>0</v>
      </c>
      <c r="J74" s="23">
        <v>0</v>
      </c>
      <c r="K74" s="23">
        <v>893</v>
      </c>
      <c r="L74" s="23">
        <v>893</v>
      </c>
      <c r="M74" s="23">
        <v>893</v>
      </c>
      <c r="N74" s="23">
        <v>3929</v>
      </c>
      <c r="O74" s="23">
        <v>3929</v>
      </c>
      <c r="P74" s="23">
        <v>3107</v>
      </c>
      <c r="Q74" s="23">
        <v>70</v>
      </c>
      <c r="R74" s="23">
        <v>70</v>
      </c>
      <c r="S74" s="23">
        <v>70</v>
      </c>
      <c r="T74" s="23">
        <v>70</v>
      </c>
      <c r="U74" s="23">
        <v>70</v>
      </c>
      <c r="V74" s="23">
        <v>70</v>
      </c>
      <c r="W74" s="23">
        <v>70</v>
      </c>
      <c r="X74" s="23">
        <v>70</v>
      </c>
      <c r="Y74" s="23">
        <v>70</v>
      </c>
      <c r="Z74" s="23">
        <v>70</v>
      </c>
      <c r="AA74" s="23">
        <v>70</v>
      </c>
      <c r="AB74" s="23">
        <v>70</v>
      </c>
      <c r="AC74" s="23">
        <v>70</v>
      </c>
      <c r="AD74" s="23">
        <v>70</v>
      </c>
      <c r="AE74" s="23">
        <v>70</v>
      </c>
      <c r="AF74" s="23">
        <v>70</v>
      </c>
      <c r="AG74" s="23">
        <v>70</v>
      </c>
      <c r="AH74" s="23">
        <v>70</v>
      </c>
      <c r="AI74" s="23">
        <v>70</v>
      </c>
      <c r="AJ74" s="23">
        <v>70</v>
      </c>
      <c r="AK74" s="23">
        <v>70</v>
      </c>
      <c r="AL74" s="23">
        <v>70</v>
      </c>
      <c r="AM74" s="23">
        <v>70</v>
      </c>
      <c r="AN74" s="23">
        <v>70</v>
      </c>
      <c r="AO74" s="23">
        <v>70</v>
      </c>
      <c r="AP74" s="23">
        <v>70</v>
      </c>
      <c r="AQ74" s="23">
        <v>70</v>
      </c>
      <c r="AR74" s="8"/>
    </row>
    <row r="75" spans="2:44">
      <c r="B75" s="5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8"/>
    </row>
    <row r="76" spans="2:44">
      <c r="B76" s="5"/>
      <c r="E76" s="20"/>
      <c r="F76" s="20" t="s">
        <v>64</v>
      </c>
      <c r="G76" s="20"/>
      <c r="H76" s="27">
        <f>SUM(I76:AQ76)</f>
        <v>468102</v>
      </c>
      <c r="I76" s="27">
        <f t="shared" ref="I76:AQ76" si="33">SUM(I77:I79)</f>
        <v>0</v>
      </c>
      <c r="J76" s="27">
        <f t="shared" si="33"/>
        <v>0</v>
      </c>
      <c r="K76" s="27">
        <f t="shared" si="33"/>
        <v>0</v>
      </c>
      <c r="L76" s="27">
        <f t="shared" si="33"/>
        <v>5745</v>
      </c>
      <c r="M76" s="27">
        <f t="shared" si="33"/>
        <v>5222</v>
      </c>
      <c r="N76" s="27">
        <f t="shared" si="33"/>
        <v>0</v>
      </c>
      <c r="O76" s="27">
        <f t="shared" si="33"/>
        <v>15548</v>
      </c>
      <c r="P76" s="27">
        <f t="shared" si="33"/>
        <v>29654</v>
      </c>
      <c r="Q76" s="27">
        <f t="shared" si="33"/>
        <v>29654</v>
      </c>
      <c r="R76" s="27">
        <f t="shared" si="33"/>
        <v>29654</v>
      </c>
      <c r="S76" s="27">
        <f t="shared" si="33"/>
        <v>14105</v>
      </c>
      <c r="T76" s="27">
        <f t="shared" si="33"/>
        <v>14105</v>
      </c>
      <c r="U76" s="27">
        <f t="shared" si="33"/>
        <v>14105</v>
      </c>
      <c r="V76" s="27">
        <f t="shared" si="33"/>
        <v>14105</v>
      </c>
      <c r="W76" s="27">
        <f t="shared" si="33"/>
        <v>14105</v>
      </c>
      <c r="X76" s="27">
        <f t="shared" si="33"/>
        <v>14105</v>
      </c>
      <c r="Y76" s="27">
        <f t="shared" si="33"/>
        <v>14105</v>
      </c>
      <c r="Z76" s="27">
        <f t="shared" si="33"/>
        <v>14105</v>
      </c>
      <c r="AA76" s="27">
        <f t="shared" si="33"/>
        <v>14105</v>
      </c>
      <c r="AB76" s="27">
        <f t="shared" si="33"/>
        <v>14105</v>
      </c>
      <c r="AC76" s="27">
        <f t="shared" si="33"/>
        <v>14105</v>
      </c>
      <c r="AD76" s="27">
        <f t="shared" si="33"/>
        <v>14105</v>
      </c>
      <c r="AE76" s="27">
        <f t="shared" si="33"/>
        <v>14105</v>
      </c>
      <c r="AF76" s="27">
        <f t="shared" si="33"/>
        <v>14105</v>
      </c>
      <c r="AG76" s="27">
        <f t="shared" si="33"/>
        <v>14105</v>
      </c>
      <c r="AH76" s="27">
        <f t="shared" si="33"/>
        <v>14105</v>
      </c>
      <c r="AI76" s="27">
        <f t="shared" si="33"/>
        <v>14105</v>
      </c>
      <c r="AJ76" s="27">
        <f t="shared" si="33"/>
        <v>14105</v>
      </c>
      <c r="AK76" s="27">
        <f t="shared" si="33"/>
        <v>14105</v>
      </c>
      <c r="AL76" s="27">
        <f t="shared" si="33"/>
        <v>14105</v>
      </c>
      <c r="AM76" s="27">
        <f t="shared" si="33"/>
        <v>14105</v>
      </c>
      <c r="AN76" s="27">
        <f t="shared" si="33"/>
        <v>14105</v>
      </c>
      <c r="AO76" s="27">
        <f t="shared" si="33"/>
        <v>14105</v>
      </c>
      <c r="AP76" s="27">
        <f t="shared" si="33"/>
        <v>14105</v>
      </c>
      <c r="AQ76" s="27">
        <f t="shared" si="33"/>
        <v>14105</v>
      </c>
      <c r="AR76" s="8"/>
    </row>
    <row r="77" spans="2:44">
      <c r="B77" s="5"/>
      <c r="E77" s="18">
        <v>1</v>
      </c>
      <c r="F77" s="47" t="str">
        <f>F72</f>
        <v>Miguel Pereira</v>
      </c>
      <c r="H77" s="27">
        <f t="shared" ref="H77:H79" si="34">SUM(I77:AQ77)</f>
        <v>18214</v>
      </c>
      <c r="I77" s="23">
        <v>0</v>
      </c>
      <c r="J77" s="23">
        <v>0</v>
      </c>
      <c r="K77" s="23">
        <v>0</v>
      </c>
      <c r="L77" s="23">
        <v>4353</v>
      </c>
      <c r="M77" s="23">
        <v>1317</v>
      </c>
      <c r="N77" s="23">
        <v>0</v>
      </c>
      <c r="O77" s="23">
        <v>0</v>
      </c>
      <c r="P77" s="23">
        <v>448</v>
      </c>
      <c r="Q77" s="23">
        <v>448</v>
      </c>
      <c r="R77" s="23">
        <v>448</v>
      </c>
      <c r="S77" s="23">
        <v>448</v>
      </c>
      <c r="T77" s="23">
        <v>448</v>
      </c>
      <c r="U77" s="23">
        <v>448</v>
      </c>
      <c r="V77" s="23">
        <v>448</v>
      </c>
      <c r="W77" s="23">
        <v>448</v>
      </c>
      <c r="X77" s="23">
        <v>448</v>
      </c>
      <c r="Y77" s="23">
        <v>448</v>
      </c>
      <c r="Z77" s="23">
        <v>448</v>
      </c>
      <c r="AA77" s="23">
        <v>448</v>
      </c>
      <c r="AB77" s="23">
        <v>448</v>
      </c>
      <c r="AC77" s="23">
        <v>448</v>
      </c>
      <c r="AD77" s="23">
        <v>448</v>
      </c>
      <c r="AE77" s="23">
        <v>448</v>
      </c>
      <c r="AF77" s="23">
        <v>448</v>
      </c>
      <c r="AG77" s="23">
        <v>448</v>
      </c>
      <c r="AH77" s="23">
        <v>448</v>
      </c>
      <c r="AI77" s="23">
        <v>448</v>
      </c>
      <c r="AJ77" s="23">
        <v>448</v>
      </c>
      <c r="AK77" s="23">
        <v>448</v>
      </c>
      <c r="AL77" s="23">
        <v>448</v>
      </c>
      <c r="AM77" s="23">
        <v>448</v>
      </c>
      <c r="AN77" s="23">
        <v>448</v>
      </c>
      <c r="AO77" s="23">
        <v>448</v>
      </c>
      <c r="AP77" s="23">
        <v>448</v>
      </c>
      <c r="AQ77" s="23">
        <v>448</v>
      </c>
      <c r="AR77" s="8"/>
    </row>
    <row r="78" spans="2:44">
      <c r="B78" s="5"/>
      <c r="E78" s="18">
        <v>2</v>
      </c>
      <c r="F78" s="47" t="str">
        <f>F73</f>
        <v>Paty do Alferes</v>
      </c>
      <c r="H78" s="27">
        <f t="shared" si="34"/>
        <v>15657</v>
      </c>
      <c r="I78" s="23">
        <v>0</v>
      </c>
      <c r="J78" s="23">
        <v>0</v>
      </c>
      <c r="K78" s="23">
        <v>0</v>
      </c>
      <c r="L78" s="23">
        <v>1392</v>
      </c>
      <c r="M78" s="23">
        <v>3905</v>
      </c>
      <c r="N78" s="23">
        <v>0</v>
      </c>
      <c r="O78" s="23">
        <v>0</v>
      </c>
      <c r="P78" s="23">
        <v>370</v>
      </c>
      <c r="Q78" s="23">
        <v>370</v>
      </c>
      <c r="R78" s="23">
        <v>370</v>
      </c>
      <c r="S78" s="23">
        <v>370</v>
      </c>
      <c r="T78" s="23">
        <v>370</v>
      </c>
      <c r="U78" s="23">
        <v>370</v>
      </c>
      <c r="V78" s="23">
        <v>370</v>
      </c>
      <c r="W78" s="23">
        <v>370</v>
      </c>
      <c r="X78" s="23">
        <v>370</v>
      </c>
      <c r="Y78" s="23">
        <v>370</v>
      </c>
      <c r="Z78" s="23">
        <v>370</v>
      </c>
      <c r="AA78" s="23">
        <v>370</v>
      </c>
      <c r="AB78" s="23">
        <v>370</v>
      </c>
      <c r="AC78" s="23">
        <v>370</v>
      </c>
      <c r="AD78" s="23">
        <v>370</v>
      </c>
      <c r="AE78" s="23">
        <v>370</v>
      </c>
      <c r="AF78" s="23">
        <v>370</v>
      </c>
      <c r="AG78" s="23">
        <v>370</v>
      </c>
      <c r="AH78" s="23">
        <v>370</v>
      </c>
      <c r="AI78" s="23">
        <v>370</v>
      </c>
      <c r="AJ78" s="23">
        <v>370</v>
      </c>
      <c r="AK78" s="23">
        <v>370</v>
      </c>
      <c r="AL78" s="23">
        <v>370</v>
      </c>
      <c r="AM78" s="23">
        <v>370</v>
      </c>
      <c r="AN78" s="23">
        <v>370</v>
      </c>
      <c r="AO78" s="23">
        <v>370</v>
      </c>
      <c r="AP78" s="23">
        <v>370</v>
      </c>
      <c r="AQ78" s="23">
        <v>370</v>
      </c>
      <c r="AR78" s="8"/>
    </row>
    <row r="79" spans="2:44">
      <c r="B79" s="5"/>
      <c r="E79" s="18">
        <v>3</v>
      </c>
      <c r="F79" s="47" t="str">
        <f>F74</f>
        <v>Rio de Janeiro - AP 4</v>
      </c>
      <c r="H79" s="27">
        <f t="shared" si="34"/>
        <v>434231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15548</v>
      </c>
      <c r="P79" s="23">
        <v>28836</v>
      </c>
      <c r="Q79" s="23">
        <v>28836</v>
      </c>
      <c r="R79" s="23">
        <v>28836</v>
      </c>
      <c r="S79" s="23">
        <v>13287</v>
      </c>
      <c r="T79" s="23">
        <v>13287</v>
      </c>
      <c r="U79" s="23">
        <v>13287</v>
      </c>
      <c r="V79" s="23">
        <v>13287</v>
      </c>
      <c r="W79" s="23">
        <v>13287</v>
      </c>
      <c r="X79" s="23">
        <v>13287</v>
      </c>
      <c r="Y79" s="23">
        <v>13287</v>
      </c>
      <c r="Z79" s="23">
        <v>13287</v>
      </c>
      <c r="AA79" s="23">
        <v>13287</v>
      </c>
      <c r="AB79" s="23">
        <v>13287</v>
      </c>
      <c r="AC79" s="23">
        <v>13287</v>
      </c>
      <c r="AD79" s="23">
        <v>13287</v>
      </c>
      <c r="AE79" s="23">
        <v>13287</v>
      </c>
      <c r="AF79" s="23">
        <v>13287</v>
      </c>
      <c r="AG79" s="23">
        <v>13287</v>
      </c>
      <c r="AH79" s="23">
        <v>13287</v>
      </c>
      <c r="AI79" s="23">
        <v>13287</v>
      </c>
      <c r="AJ79" s="23">
        <v>13287</v>
      </c>
      <c r="AK79" s="23">
        <v>13287</v>
      </c>
      <c r="AL79" s="23">
        <v>13287</v>
      </c>
      <c r="AM79" s="23">
        <v>13287</v>
      </c>
      <c r="AN79" s="23">
        <v>13287</v>
      </c>
      <c r="AO79" s="23">
        <v>13287</v>
      </c>
      <c r="AP79" s="23">
        <v>13287</v>
      </c>
      <c r="AQ79" s="23">
        <v>13287</v>
      </c>
      <c r="AR79" s="8"/>
    </row>
    <row r="80" spans="2:44">
      <c r="B80" s="5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8"/>
    </row>
    <row r="81" spans="2:44" ht="25.5">
      <c r="B81" s="5"/>
      <c r="G81" s="38" t="s">
        <v>8</v>
      </c>
      <c r="H81" s="39" t="s">
        <v>7</v>
      </c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8"/>
    </row>
    <row r="82" spans="2:44">
      <c r="B82" s="5"/>
      <c r="F82" s="20" t="s">
        <v>9</v>
      </c>
      <c r="G82" s="69">
        <f>H82/$H$82</f>
        <v>1</v>
      </c>
      <c r="H82" s="37">
        <f>SUM(I82:AQ82)</f>
        <v>1856584</v>
      </c>
      <c r="I82" s="27">
        <f>SUM(I83:I88)</f>
        <v>0</v>
      </c>
      <c r="J82" s="27">
        <f t="shared" ref="J82:AQ82" si="35">SUM(J83:J88)</f>
        <v>41982</v>
      </c>
      <c r="K82" s="27">
        <f t="shared" si="35"/>
        <v>90522</v>
      </c>
      <c r="L82" s="27">
        <f t="shared" si="35"/>
        <v>170297</v>
      </c>
      <c r="M82" s="27">
        <f t="shared" si="35"/>
        <v>190637</v>
      </c>
      <c r="N82" s="27">
        <f t="shared" si="35"/>
        <v>196333</v>
      </c>
      <c r="O82" s="27">
        <f t="shared" si="35"/>
        <v>129087</v>
      </c>
      <c r="P82" s="27">
        <f t="shared" si="35"/>
        <v>141025</v>
      </c>
      <c r="Q82" s="27">
        <f t="shared" si="35"/>
        <v>131479</v>
      </c>
      <c r="R82" s="27">
        <f t="shared" si="35"/>
        <v>131765</v>
      </c>
      <c r="S82" s="27">
        <f t="shared" si="35"/>
        <v>113828</v>
      </c>
      <c r="T82" s="27">
        <f t="shared" si="35"/>
        <v>86793</v>
      </c>
      <c r="U82" s="27">
        <f t="shared" si="35"/>
        <v>86971</v>
      </c>
      <c r="V82" s="27">
        <f t="shared" si="35"/>
        <v>21493</v>
      </c>
      <c r="W82" s="27">
        <f t="shared" si="35"/>
        <v>21494</v>
      </c>
      <c r="X82" s="27">
        <f t="shared" si="35"/>
        <v>17439</v>
      </c>
      <c r="Y82" s="27">
        <f t="shared" si="35"/>
        <v>17440</v>
      </c>
      <c r="Z82" s="27">
        <f t="shared" si="35"/>
        <v>17437</v>
      </c>
      <c r="AA82" s="27">
        <f t="shared" si="35"/>
        <v>17440</v>
      </c>
      <c r="AB82" s="27">
        <f t="shared" si="35"/>
        <v>17440</v>
      </c>
      <c r="AC82" s="27">
        <f t="shared" si="35"/>
        <v>14640</v>
      </c>
      <c r="AD82" s="27">
        <f t="shared" si="35"/>
        <v>14643</v>
      </c>
      <c r="AE82" s="27">
        <f t="shared" si="35"/>
        <v>14643</v>
      </c>
      <c r="AF82" s="27">
        <f t="shared" si="35"/>
        <v>14643</v>
      </c>
      <c r="AG82" s="27">
        <f t="shared" si="35"/>
        <v>14643</v>
      </c>
      <c r="AH82" s="27">
        <f t="shared" si="35"/>
        <v>14295</v>
      </c>
      <c r="AI82" s="27">
        <f t="shared" si="35"/>
        <v>14295</v>
      </c>
      <c r="AJ82" s="27">
        <f t="shared" si="35"/>
        <v>14295</v>
      </c>
      <c r="AK82" s="27">
        <f t="shared" si="35"/>
        <v>14295</v>
      </c>
      <c r="AL82" s="27">
        <f t="shared" si="35"/>
        <v>14295</v>
      </c>
      <c r="AM82" s="27">
        <f t="shared" si="35"/>
        <v>14199</v>
      </c>
      <c r="AN82" s="27">
        <f t="shared" si="35"/>
        <v>14199</v>
      </c>
      <c r="AO82" s="27">
        <f t="shared" si="35"/>
        <v>14199</v>
      </c>
      <c r="AP82" s="27">
        <f t="shared" si="35"/>
        <v>14199</v>
      </c>
      <c r="AQ82" s="27">
        <f t="shared" si="35"/>
        <v>14199</v>
      </c>
      <c r="AR82" s="8"/>
    </row>
    <row r="83" spans="2:44">
      <c r="B83" s="5"/>
      <c r="F83" s="9" t="str">
        <f>F51</f>
        <v>Obras Civis - Coleta de Esgoto</v>
      </c>
      <c r="G83" s="40">
        <f>H83/$H$82</f>
        <v>0.48585735953773168</v>
      </c>
      <c r="H83" s="37">
        <f t="shared" ref="H83:H88" si="36">SUM(I83:AQ83)</f>
        <v>902035</v>
      </c>
      <c r="I83" s="23">
        <f t="shared" ref="I83:AQ83" si="37">I51</f>
        <v>0</v>
      </c>
      <c r="J83" s="23">
        <f t="shared" si="37"/>
        <v>40238</v>
      </c>
      <c r="K83" s="23">
        <f t="shared" si="37"/>
        <v>81500</v>
      </c>
      <c r="L83" s="23">
        <f t="shared" si="37"/>
        <v>94117</v>
      </c>
      <c r="M83" s="23">
        <f t="shared" si="37"/>
        <v>64802</v>
      </c>
      <c r="N83" s="23">
        <f t="shared" si="37"/>
        <v>80086</v>
      </c>
      <c r="O83" s="23">
        <f t="shared" si="37"/>
        <v>78062</v>
      </c>
      <c r="P83" s="23">
        <f t="shared" si="37"/>
        <v>77243</v>
      </c>
      <c r="Q83" s="23">
        <f t="shared" si="37"/>
        <v>71342</v>
      </c>
      <c r="R83" s="23">
        <f t="shared" si="37"/>
        <v>71628</v>
      </c>
      <c r="S83" s="23">
        <f t="shared" si="37"/>
        <v>70037</v>
      </c>
      <c r="T83" s="23">
        <f t="shared" si="37"/>
        <v>70212</v>
      </c>
      <c r="U83" s="23">
        <f t="shared" si="37"/>
        <v>70389</v>
      </c>
      <c r="V83" s="23">
        <f t="shared" si="37"/>
        <v>7055</v>
      </c>
      <c r="W83" s="23">
        <f t="shared" si="37"/>
        <v>7056</v>
      </c>
      <c r="X83" s="23">
        <f t="shared" si="37"/>
        <v>3133</v>
      </c>
      <c r="Y83" s="23">
        <f t="shared" si="37"/>
        <v>3134</v>
      </c>
      <c r="Z83" s="23">
        <f t="shared" si="37"/>
        <v>3131</v>
      </c>
      <c r="AA83" s="23">
        <f t="shared" si="37"/>
        <v>3134</v>
      </c>
      <c r="AB83" s="23">
        <f t="shared" si="37"/>
        <v>3134</v>
      </c>
      <c r="AC83" s="23">
        <f t="shared" si="37"/>
        <v>425</v>
      </c>
      <c r="AD83" s="23">
        <f t="shared" si="37"/>
        <v>428</v>
      </c>
      <c r="AE83" s="23">
        <f t="shared" si="37"/>
        <v>428</v>
      </c>
      <c r="AF83" s="23">
        <f t="shared" si="37"/>
        <v>428</v>
      </c>
      <c r="AG83" s="23">
        <f t="shared" si="37"/>
        <v>428</v>
      </c>
      <c r="AH83" s="23">
        <f t="shared" si="37"/>
        <v>93</v>
      </c>
      <c r="AI83" s="23">
        <f t="shared" si="37"/>
        <v>93</v>
      </c>
      <c r="AJ83" s="23">
        <f t="shared" si="37"/>
        <v>93</v>
      </c>
      <c r="AK83" s="23">
        <f t="shared" si="37"/>
        <v>93</v>
      </c>
      <c r="AL83" s="23">
        <f t="shared" si="37"/>
        <v>93</v>
      </c>
      <c r="AM83" s="23">
        <f t="shared" si="37"/>
        <v>0</v>
      </c>
      <c r="AN83" s="23">
        <f t="shared" si="37"/>
        <v>0</v>
      </c>
      <c r="AO83" s="23">
        <f t="shared" si="37"/>
        <v>0</v>
      </c>
      <c r="AP83" s="23">
        <f t="shared" si="37"/>
        <v>0</v>
      </c>
      <c r="AQ83" s="23">
        <f t="shared" si="37"/>
        <v>0</v>
      </c>
      <c r="AR83" s="8"/>
    </row>
    <row r="84" spans="2:44">
      <c r="B84" s="5"/>
      <c r="F84" s="9" t="str">
        <f>F56</f>
        <v>Obras Civis - Tratamento de Esgoto</v>
      </c>
      <c r="G84" s="40">
        <f t="shared" ref="G84:G88" si="38">H84/$H$82</f>
        <v>0.22104251679428455</v>
      </c>
      <c r="H84" s="37">
        <f t="shared" si="36"/>
        <v>410384</v>
      </c>
      <c r="I84" s="23">
        <f t="shared" ref="I84:AQ84" si="39">I56</f>
        <v>0</v>
      </c>
      <c r="J84" s="23">
        <f t="shared" si="39"/>
        <v>0</v>
      </c>
      <c r="K84" s="23">
        <f t="shared" si="39"/>
        <v>4914</v>
      </c>
      <c r="L84" s="23">
        <f t="shared" si="39"/>
        <v>60330</v>
      </c>
      <c r="M84" s="23">
        <f t="shared" si="39"/>
        <v>110457</v>
      </c>
      <c r="N84" s="23">
        <f t="shared" si="39"/>
        <v>104553</v>
      </c>
      <c r="O84" s="23">
        <f t="shared" si="39"/>
        <v>26372</v>
      </c>
      <c r="P84" s="23">
        <f t="shared" si="39"/>
        <v>25927</v>
      </c>
      <c r="Q84" s="23">
        <f t="shared" si="39"/>
        <v>25927</v>
      </c>
      <c r="R84" s="23">
        <f t="shared" si="39"/>
        <v>25927</v>
      </c>
      <c r="S84" s="23">
        <f t="shared" si="39"/>
        <v>25927</v>
      </c>
      <c r="T84" s="23">
        <f t="shared" si="39"/>
        <v>13</v>
      </c>
      <c r="U84" s="23">
        <f t="shared" si="39"/>
        <v>14</v>
      </c>
      <c r="V84" s="23">
        <f t="shared" si="39"/>
        <v>4</v>
      </c>
      <c r="W84" s="23">
        <f t="shared" si="39"/>
        <v>4</v>
      </c>
      <c r="X84" s="23">
        <f t="shared" si="39"/>
        <v>2</v>
      </c>
      <c r="Y84" s="23">
        <f t="shared" si="39"/>
        <v>2</v>
      </c>
      <c r="Z84" s="23">
        <f t="shared" si="39"/>
        <v>2</v>
      </c>
      <c r="AA84" s="23">
        <f t="shared" si="39"/>
        <v>2</v>
      </c>
      <c r="AB84" s="23">
        <f t="shared" si="39"/>
        <v>2</v>
      </c>
      <c r="AC84" s="23">
        <f t="shared" si="39"/>
        <v>1</v>
      </c>
      <c r="AD84" s="23">
        <f t="shared" si="39"/>
        <v>1</v>
      </c>
      <c r="AE84" s="23">
        <f t="shared" si="39"/>
        <v>1</v>
      </c>
      <c r="AF84" s="23">
        <f t="shared" si="39"/>
        <v>1</v>
      </c>
      <c r="AG84" s="23">
        <f t="shared" si="39"/>
        <v>1</v>
      </c>
      <c r="AH84" s="23">
        <f t="shared" si="39"/>
        <v>0</v>
      </c>
      <c r="AI84" s="23">
        <f t="shared" si="39"/>
        <v>0</v>
      </c>
      <c r="AJ84" s="23">
        <f t="shared" si="39"/>
        <v>0</v>
      </c>
      <c r="AK84" s="23">
        <f t="shared" si="39"/>
        <v>0</v>
      </c>
      <c r="AL84" s="23">
        <f t="shared" si="39"/>
        <v>0</v>
      </c>
      <c r="AM84" s="23">
        <f t="shared" si="39"/>
        <v>0</v>
      </c>
      <c r="AN84" s="23">
        <f t="shared" si="39"/>
        <v>0</v>
      </c>
      <c r="AO84" s="23">
        <f t="shared" si="39"/>
        <v>0</v>
      </c>
      <c r="AP84" s="23">
        <f t="shared" si="39"/>
        <v>0</v>
      </c>
      <c r="AQ84" s="23">
        <f t="shared" si="39"/>
        <v>0</v>
      </c>
      <c r="AR84" s="8"/>
    </row>
    <row r="85" spans="2:44">
      <c r="B85" s="5"/>
      <c r="F85" s="9" t="str">
        <f>F61</f>
        <v>Sistemas - Coleta de Esgoto</v>
      </c>
      <c r="G85" s="40">
        <f t="shared" si="38"/>
        <v>1.5777363157282408E-2</v>
      </c>
      <c r="H85" s="37">
        <f t="shared" si="36"/>
        <v>29292</v>
      </c>
      <c r="I85" s="23">
        <f t="shared" ref="I85:AQ85" si="40">I61</f>
        <v>0</v>
      </c>
      <c r="J85" s="23">
        <f t="shared" si="40"/>
        <v>861</v>
      </c>
      <c r="K85" s="23">
        <f t="shared" si="40"/>
        <v>2399</v>
      </c>
      <c r="L85" s="23">
        <f t="shared" si="40"/>
        <v>3193</v>
      </c>
      <c r="M85" s="23">
        <f t="shared" si="40"/>
        <v>1422</v>
      </c>
      <c r="N85" s="23">
        <f t="shared" si="40"/>
        <v>2353</v>
      </c>
      <c r="O85" s="23">
        <f t="shared" si="40"/>
        <v>3097</v>
      </c>
      <c r="P85" s="23">
        <f t="shared" si="40"/>
        <v>2997</v>
      </c>
      <c r="Q85" s="23">
        <f t="shared" si="40"/>
        <v>2389</v>
      </c>
      <c r="R85" s="23">
        <f t="shared" si="40"/>
        <v>2389</v>
      </c>
      <c r="S85" s="23">
        <f t="shared" si="40"/>
        <v>2369</v>
      </c>
      <c r="T85" s="23">
        <f t="shared" si="40"/>
        <v>2369</v>
      </c>
      <c r="U85" s="23">
        <f t="shared" si="40"/>
        <v>2369</v>
      </c>
      <c r="V85" s="23">
        <f t="shared" si="40"/>
        <v>235</v>
      </c>
      <c r="W85" s="23">
        <f t="shared" si="40"/>
        <v>235</v>
      </c>
      <c r="X85" s="23">
        <f t="shared" si="40"/>
        <v>105</v>
      </c>
      <c r="Y85" s="23">
        <f t="shared" si="40"/>
        <v>105</v>
      </c>
      <c r="Z85" s="23">
        <f t="shared" si="40"/>
        <v>105</v>
      </c>
      <c r="AA85" s="23">
        <f t="shared" si="40"/>
        <v>105</v>
      </c>
      <c r="AB85" s="23">
        <f t="shared" si="40"/>
        <v>105</v>
      </c>
      <c r="AC85" s="23">
        <f t="shared" si="40"/>
        <v>15</v>
      </c>
      <c r="AD85" s="23">
        <f t="shared" si="40"/>
        <v>15</v>
      </c>
      <c r="AE85" s="23">
        <f t="shared" si="40"/>
        <v>15</v>
      </c>
      <c r="AF85" s="23">
        <f t="shared" si="40"/>
        <v>15</v>
      </c>
      <c r="AG85" s="23">
        <f t="shared" si="40"/>
        <v>15</v>
      </c>
      <c r="AH85" s="23">
        <f t="shared" si="40"/>
        <v>3</v>
      </c>
      <c r="AI85" s="23">
        <f t="shared" si="40"/>
        <v>3</v>
      </c>
      <c r="AJ85" s="23">
        <f t="shared" si="40"/>
        <v>3</v>
      </c>
      <c r="AK85" s="23">
        <f t="shared" si="40"/>
        <v>3</v>
      </c>
      <c r="AL85" s="23">
        <f t="shared" si="40"/>
        <v>3</v>
      </c>
      <c r="AM85" s="23">
        <f t="shared" si="40"/>
        <v>0</v>
      </c>
      <c r="AN85" s="23">
        <f t="shared" si="40"/>
        <v>0</v>
      </c>
      <c r="AO85" s="23">
        <f t="shared" si="40"/>
        <v>0</v>
      </c>
      <c r="AP85" s="23">
        <f t="shared" si="40"/>
        <v>0</v>
      </c>
      <c r="AQ85" s="23">
        <f t="shared" si="40"/>
        <v>0</v>
      </c>
      <c r="AR85" s="8"/>
    </row>
    <row r="86" spans="2:44">
      <c r="B86" s="5"/>
      <c r="F86" s="9" t="str">
        <f>F66</f>
        <v>Sistemas - Tratamento de Esgoto</v>
      </c>
      <c r="G86" s="40">
        <f t="shared" si="38"/>
        <v>1.3865787920180289E-2</v>
      </c>
      <c r="H86" s="37">
        <f t="shared" si="36"/>
        <v>25743</v>
      </c>
      <c r="I86" s="23">
        <f t="shared" ref="I86:AQ86" si="41">I66</f>
        <v>0</v>
      </c>
      <c r="J86" s="23">
        <f t="shared" si="41"/>
        <v>0</v>
      </c>
      <c r="K86" s="23">
        <f t="shared" si="41"/>
        <v>447</v>
      </c>
      <c r="L86" s="23">
        <f t="shared" si="41"/>
        <v>3927</v>
      </c>
      <c r="M86" s="23">
        <f t="shared" si="41"/>
        <v>6375</v>
      </c>
      <c r="N86" s="23">
        <f t="shared" si="41"/>
        <v>5406</v>
      </c>
      <c r="O86" s="23">
        <f t="shared" si="41"/>
        <v>2073</v>
      </c>
      <c r="P86" s="23">
        <f t="shared" si="41"/>
        <v>2073</v>
      </c>
      <c r="Q86" s="23">
        <f t="shared" si="41"/>
        <v>2073</v>
      </c>
      <c r="R86" s="23">
        <f t="shared" si="41"/>
        <v>2073</v>
      </c>
      <c r="S86" s="23">
        <f t="shared" si="41"/>
        <v>1296</v>
      </c>
      <c r="T86" s="23">
        <f t="shared" si="41"/>
        <v>0</v>
      </c>
      <c r="U86" s="23">
        <f t="shared" si="41"/>
        <v>0</v>
      </c>
      <c r="V86" s="23">
        <f t="shared" si="41"/>
        <v>0</v>
      </c>
      <c r="W86" s="23">
        <f t="shared" si="41"/>
        <v>0</v>
      </c>
      <c r="X86" s="23">
        <f t="shared" si="41"/>
        <v>0</v>
      </c>
      <c r="Y86" s="23">
        <f t="shared" si="41"/>
        <v>0</v>
      </c>
      <c r="Z86" s="23">
        <f t="shared" si="41"/>
        <v>0</v>
      </c>
      <c r="AA86" s="23">
        <f t="shared" si="41"/>
        <v>0</v>
      </c>
      <c r="AB86" s="23">
        <f t="shared" si="41"/>
        <v>0</v>
      </c>
      <c r="AC86" s="23">
        <f t="shared" si="41"/>
        <v>0</v>
      </c>
      <c r="AD86" s="23">
        <f t="shared" si="41"/>
        <v>0</v>
      </c>
      <c r="AE86" s="23">
        <f t="shared" si="41"/>
        <v>0</v>
      </c>
      <c r="AF86" s="23">
        <f t="shared" si="41"/>
        <v>0</v>
      </c>
      <c r="AG86" s="23">
        <f t="shared" si="41"/>
        <v>0</v>
      </c>
      <c r="AH86" s="23">
        <f t="shared" si="41"/>
        <v>0</v>
      </c>
      <c r="AI86" s="23">
        <f t="shared" si="41"/>
        <v>0</v>
      </c>
      <c r="AJ86" s="23">
        <f t="shared" si="41"/>
        <v>0</v>
      </c>
      <c r="AK86" s="23">
        <f t="shared" si="41"/>
        <v>0</v>
      </c>
      <c r="AL86" s="23">
        <f t="shared" si="41"/>
        <v>0</v>
      </c>
      <c r="AM86" s="23">
        <f t="shared" si="41"/>
        <v>0</v>
      </c>
      <c r="AN86" s="23">
        <f t="shared" si="41"/>
        <v>0</v>
      </c>
      <c r="AO86" s="23">
        <f t="shared" si="41"/>
        <v>0</v>
      </c>
      <c r="AP86" s="23">
        <f t="shared" si="41"/>
        <v>0</v>
      </c>
      <c r="AQ86" s="23">
        <f t="shared" si="41"/>
        <v>0</v>
      </c>
      <c r="AR86" s="8"/>
    </row>
    <row r="87" spans="2:44">
      <c r="B87" s="5"/>
      <c r="F87" s="9" t="str">
        <f>F71</f>
        <v>Equipamentos - Coleta de Esgoto</v>
      </c>
      <c r="G87" s="40">
        <f t="shared" si="38"/>
        <v>1.1326177538964033E-2</v>
      </c>
      <c r="H87" s="37">
        <f t="shared" si="36"/>
        <v>21028</v>
      </c>
      <c r="I87" s="23">
        <f t="shared" ref="I87:AQ87" si="42">I71</f>
        <v>0</v>
      </c>
      <c r="J87" s="23">
        <f t="shared" si="42"/>
        <v>883</v>
      </c>
      <c r="K87" s="23">
        <f t="shared" si="42"/>
        <v>1262</v>
      </c>
      <c r="L87" s="23">
        <f t="shared" si="42"/>
        <v>2985</v>
      </c>
      <c r="M87" s="23">
        <f t="shared" si="42"/>
        <v>2359</v>
      </c>
      <c r="N87" s="23">
        <f t="shared" si="42"/>
        <v>3935</v>
      </c>
      <c r="O87" s="23">
        <f t="shared" si="42"/>
        <v>3935</v>
      </c>
      <c r="P87" s="23">
        <f t="shared" si="42"/>
        <v>3131</v>
      </c>
      <c r="Q87" s="23">
        <f t="shared" si="42"/>
        <v>94</v>
      </c>
      <c r="R87" s="23">
        <f t="shared" si="42"/>
        <v>94</v>
      </c>
      <c r="S87" s="23">
        <f t="shared" si="42"/>
        <v>94</v>
      </c>
      <c r="T87" s="23">
        <f t="shared" si="42"/>
        <v>94</v>
      </c>
      <c r="U87" s="23">
        <f t="shared" si="42"/>
        <v>94</v>
      </c>
      <c r="V87" s="23">
        <f t="shared" si="42"/>
        <v>94</v>
      </c>
      <c r="W87" s="23">
        <f t="shared" si="42"/>
        <v>94</v>
      </c>
      <c r="X87" s="23">
        <f t="shared" si="42"/>
        <v>94</v>
      </c>
      <c r="Y87" s="23">
        <f t="shared" si="42"/>
        <v>94</v>
      </c>
      <c r="Z87" s="23">
        <f t="shared" si="42"/>
        <v>94</v>
      </c>
      <c r="AA87" s="23">
        <f t="shared" si="42"/>
        <v>94</v>
      </c>
      <c r="AB87" s="23">
        <f t="shared" si="42"/>
        <v>94</v>
      </c>
      <c r="AC87" s="23">
        <f t="shared" si="42"/>
        <v>94</v>
      </c>
      <c r="AD87" s="23">
        <f t="shared" si="42"/>
        <v>94</v>
      </c>
      <c r="AE87" s="23">
        <f t="shared" si="42"/>
        <v>94</v>
      </c>
      <c r="AF87" s="23">
        <f t="shared" si="42"/>
        <v>94</v>
      </c>
      <c r="AG87" s="23">
        <f t="shared" si="42"/>
        <v>94</v>
      </c>
      <c r="AH87" s="23">
        <f t="shared" si="42"/>
        <v>94</v>
      </c>
      <c r="AI87" s="23">
        <f t="shared" si="42"/>
        <v>94</v>
      </c>
      <c r="AJ87" s="23">
        <f t="shared" si="42"/>
        <v>94</v>
      </c>
      <c r="AK87" s="23">
        <f t="shared" si="42"/>
        <v>94</v>
      </c>
      <c r="AL87" s="23">
        <f t="shared" si="42"/>
        <v>94</v>
      </c>
      <c r="AM87" s="23">
        <f t="shared" si="42"/>
        <v>94</v>
      </c>
      <c r="AN87" s="23">
        <f t="shared" si="42"/>
        <v>94</v>
      </c>
      <c r="AO87" s="23">
        <f t="shared" si="42"/>
        <v>94</v>
      </c>
      <c r="AP87" s="23">
        <f t="shared" si="42"/>
        <v>94</v>
      </c>
      <c r="AQ87" s="23">
        <f t="shared" si="42"/>
        <v>94</v>
      </c>
      <c r="AR87" s="8"/>
    </row>
    <row r="88" spans="2:44">
      <c r="B88" s="5"/>
      <c r="F88" s="9" t="str">
        <f>F76</f>
        <v>Equipamentos -Tratamento de Esgoto</v>
      </c>
      <c r="G88" s="40">
        <f t="shared" si="38"/>
        <v>0.25213079505155706</v>
      </c>
      <c r="H88" s="37">
        <f t="shared" si="36"/>
        <v>468102</v>
      </c>
      <c r="I88" s="23">
        <f>I71</f>
        <v>0</v>
      </c>
      <c r="J88" s="23">
        <f t="shared" ref="J88:AQ88" si="43">J76</f>
        <v>0</v>
      </c>
      <c r="K88" s="23">
        <f t="shared" si="43"/>
        <v>0</v>
      </c>
      <c r="L88" s="23">
        <f t="shared" si="43"/>
        <v>5745</v>
      </c>
      <c r="M88" s="23">
        <f t="shared" si="43"/>
        <v>5222</v>
      </c>
      <c r="N88" s="23">
        <f t="shared" si="43"/>
        <v>0</v>
      </c>
      <c r="O88" s="23">
        <f t="shared" si="43"/>
        <v>15548</v>
      </c>
      <c r="P88" s="23">
        <f t="shared" si="43"/>
        <v>29654</v>
      </c>
      <c r="Q88" s="23">
        <f t="shared" si="43"/>
        <v>29654</v>
      </c>
      <c r="R88" s="23">
        <f t="shared" si="43"/>
        <v>29654</v>
      </c>
      <c r="S88" s="23">
        <f t="shared" si="43"/>
        <v>14105</v>
      </c>
      <c r="T88" s="23">
        <f t="shared" si="43"/>
        <v>14105</v>
      </c>
      <c r="U88" s="23">
        <f t="shared" si="43"/>
        <v>14105</v>
      </c>
      <c r="V88" s="23">
        <f t="shared" si="43"/>
        <v>14105</v>
      </c>
      <c r="W88" s="23">
        <f t="shared" si="43"/>
        <v>14105</v>
      </c>
      <c r="X88" s="23">
        <f t="shared" si="43"/>
        <v>14105</v>
      </c>
      <c r="Y88" s="23">
        <f t="shared" si="43"/>
        <v>14105</v>
      </c>
      <c r="Z88" s="23">
        <f t="shared" si="43"/>
        <v>14105</v>
      </c>
      <c r="AA88" s="23">
        <f t="shared" si="43"/>
        <v>14105</v>
      </c>
      <c r="AB88" s="23">
        <f t="shared" si="43"/>
        <v>14105</v>
      </c>
      <c r="AC88" s="23">
        <f t="shared" si="43"/>
        <v>14105</v>
      </c>
      <c r="AD88" s="23">
        <f t="shared" si="43"/>
        <v>14105</v>
      </c>
      <c r="AE88" s="23">
        <f t="shared" si="43"/>
        <v>14105</v>
      </c>
      <c r="AF88" s="23">
        <f t="shared" si="43"/>
        <v>14105</v>
      </c>
      <c r="AG88" s="23">
        <f t="shared" si="43"/>
        <v>14105</v>
      </c>
      <c r="AH88" s="23">
        <f t="shared" si="43"/>
        <v>14105</v>
      </c>
      <c r="AI88" s="23">
        <f t="shared" si="43"/>
        <v>14105</v>
      </c>
      <c r="AJ88" s="23">
        <f t="shared" si="43"/>
        <v>14105</v>
      </c>
      <c r="AK88" s="23">
        <f t="shared" si="43"/>
        <v>14105</v>
      </c>
      <c r="AL88" s="23">
        <f t="shared" si="43"/>
        <v>14105</v>
      </c>
      <c r="AM88" s="23">
        <f t="shared" si="43"/>
        <v>14105</v>
      </c>
      <c r="AN88" s="23">
        <f t="shared" si="43"/>
        <v>14105</v>
      </c>
      <c r="AO88" s="23">
        <f t="shared" si="43"/>
        <v>14105</v>
      </c>
      <c r="AP88" s="23">
        <f t="shared" si="43"/>
        <v>14105</v>
      </c>
      <c r="AQ88" s="23">
        <f t="shared" si="43"/>
        <v>14105</v>
      </c>
      <c r="AR88" s="8"/>
    </row>
    <row r="89" spans="2:44">
      <c r="B89" s="5"/>
      <c r="G89" s="40"/>
      <c r="H89" s="37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8"/>
    </row>
    <row r="90" spans="2:44" ht="13.5" thickBot="1">
      <c r="B90" s="33"/>
      <c r="C90" s="34"/>
      <c r="D90" s="34"/>
      <c r="E90" s="34"/>
      <c r="F90" s="34"/>
      <c r="G90" s="34"/>
      <c r="H90" s="113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1"/>
    </row>
    <row r="91" spans="2:44"/>
    <row r="105" spans="7:7" hidden="1">
      <c r="G105" s="21" t="s">
        <v>65</v>
      </c>
    </row>
  </sheetData>
  <conditionalFormatting sqref="H6:AQ6">
    <cfRule type="cellIs" dxfId="14" priority="1" operator="lessThan">
      <formula>0</formula>
    </cfRule>
    <cfRule type="cellIs" dxfId="13" priority="2" operator="greaterThan">
      <formula>0</formula>
    </cfRule>
    <cfRule type="cellIs" dxfId="12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G10:G12 G14:G16 G19:G22 G24:G27 G29:G32 G39:G40 I10:AQ1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U145"/>
  <sheetViews>
    <sheetView showGridLines="0" zoomScale="70" zoomScaleNormal="70" workbookViewId="0">
      <pane xSplit="6" ySplit="6" topLeftCell="AH106" activePane="bottomRight" state="frozen"/>
      <selection activeCell="F258" sqref="F258"/>
      <selection pane="topRight" activeCell="F258" sqref="F258"/>
      <selection pane="bottomLeft" activeCell="F258" sqref="F258"/>
      <selection pane="bottomRight" activeCell="AM124" sqref="AM124"/>
    </sheetView>
  </sheetViews>
  <sheetFormatPr defaultColWidth="0" defaultRowHeight="12.75" zeroHeight="1" outlineLevelCol="1"/>
  <cols>
    <col min="1" max="2" width="2.5703125" style="16" customWidth="1"/>
    <col min="3" max="4" width="4" style="16" customWidth="1"/>
    <col min="5" max="5" width="5" style="16" bestFit="1" customWidth="1"/>
    <col min="6" max="6" width="39.5703125" style="16" customWidth="1"/>
    <col min="7" max="13" width="14.140625" style="16" customWidth="1"/>
    <col min="14" max="41" width="14.140625" style="16" customWidth="1" outlineLevel="1"/>
    <col min="42" max="42" width="14.140625" style="16" customWidth="1"/>
    <col min="43" max="44" width="2.5703125" style="16" customWidth="1"/>
    <col min="45" max="45" width="9.140625" style="16" hidden="1" customWidth="1"/>
    <col min="46" max="46" width="38.85546875" style="16" hidden="1" customWidth="1"/>
    <col min="47" max="47" width="12.140625" style="16" hidden="1" customWidth="1"/>
    <col min="48" max="16384" width="9.140625" style="16" hidden="1"/>
  </cols>
  <sheetData>
    <row r="1" spans="2:44" ht="5.0999999999999996" customHeight="1"/>
    <row r="2" spans="2:44" ht="18">
      <c r="B2" s="41" t="str">
        <f>CAPEX!B2</f>
        <v>Projeto de Concessão Regionalizada dos Serviços de Abastecimento de Água e Esgotamento Sanitário de Municípios do Estado do Rio de Janeiro – Bloco 2</v>
      </c>
    </row>
    <row r="3" spans="2:44" ht="17.25" thickBot="1">
      <c r="B3" s="42" t="s">
        <v>29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2:44" ht="14.25" thickTop="1" thickBot="1"/>
    <row r="5" spans="2:44">
      <c r="B5" s="1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4" s="22" customFormat="1">
      <c r="B6" s="26"/>
      <c r="C6" s="6"/>
      <c r="D6" s="6"/>
      <c r="E6" s="6"/>
      <c r="F6" s="6" t="s">
        <v>10</v>
      </c>
      <c r="G6" s="71">
        <v>0</v>
      </c>
      <c r="H6" s="71">
        <v>1</v>
      </c>
      <c r="I6" s="71">
        <v>2</v>
      </c>
      <c r="J6" s="71">
        <v>3</v>
      </c>
      <c r="K6" s="71">
        <v>4</v>
      </c>
      <c r="L6" s="71">
        <v>5</v>
      </c>
      <c r="M6" s="71">
        <v>6</v>
      </c>
      <c r="N6" s="71">
        <v>7</v>
      </c>
      <c r="O6" s="71">
        <v>8</v>
      </c>
      <c r="P6" s="71">
        <v>9</v>
      </c>
      <c r="Q6" s="71">
        <v>10</v>
      </c>
      <c r="R6" s="71">
        <v>11</v>
      </c>
      <c r="S6" s="71">
        <v>12</v>
      </c>
      <c r="T6" s="71">
        <v>13</v>
      </c>
      <c r="U6" s="71">
        <v>14</v>
      </c>
      <c r="V6" s="71">
        <v>15</v>
      </c>
      <c r="W6" s="71">
        <v>16</v>
      </c>
      <c r="X6" s="71">
        <v>17</v>
      </c>
      <c r="Y6" s="71">
        <v>18</v>
      </c>
      <c r="Z6" s="71">
        <v>19</v>
      </c>
      <c r="AA6" s="71">
        <v>20</v>
      </c>
      <c r="AB6" s="71">
        <v>21</v>
      </c>
      <c r="AC6" s="71">
        <v>22</v>
      </c>
      <c r="AD6" s="71">
        <v>23</v>
      </c>
      <c r="AE6" s="71">
        <v>24</v>
      </c>
      <c r="AF6" s="71">
        <v>25</v>
      </c>
      <c r="AG6" s="71">
        <v>26</v>
      </c>
      <c r="AH6" s="71">
        <v>27</v>
      </c>
      <c r="AI6" s="71">
        <v>28</v>
      </c>
      <c r="AJ6" s="71">
        <v>29</v>
      </c>
      <c r="AK6" s="71">
        <v>30</v>
      </c>
      <c r="AL6" s="71">
        <v>31</v>
      </c>
      <c r="AM6" s="71">
        <v>32</v>
      </c>
      <c r="AN6" s="71">
        <v>33</v>
      </c>
      <c r="AO6" s="71">
        <v>34</v>
      </c>
      <c r="AP6" s="71">
        <v>35</v>
      </c>
      <c r="AQ6" s="13"/>
    </row>
    <row r="7" spans="2:44">
      <c r="B7" s="5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4" ht="13.5" thickBot="1">
      <c r="B8" s="5"/>
      <c r="C8" s="9"/>
      <c r="D8" s="14" t="s">
        <v>92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8"/>
    </row>
    <row r="9" spans="2:44" ht="13.5" thickTop="1">
      <c r="B9" s="5"/>
      <c r="AQ9" s="8"/>
    </row>
    <row r="10" spans="2:44" s="21" customFormat="1">
      <c r="B10" s="5"/>
      <c r="E10" s="35">
        <v>1</v>
      </c>
      <c r="F10" s="100" t="str">
        <f>LOOKUP(E10,CAPEX!$E$11:$E$13,CAPEX!$F$11:$F$13)</f>
        <v>Miguel Pereira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8"/>
      <c r="AR10" s="16"/>
    </row>
    <row r="11" spans="2:44">
      <c r="B11" s="5"/>
      <c r="F11" s="67" t="s">
        <v>2</v>
      </c>
      <c r="G11" s="52"/>
      <c r="H11" s="25">
        <v>0</v>
      </c>
      <c r="I11" s="25">
        <v>7.1428571428571435E-3</v>
      </c>
      <c r="J11" s="25">
        <v>1.4285714285714287E-2</v>
      </c>
      <c r="K11" s="25">
        <v>2.1428571428571429E-2</v>
      </c>
      <c r="L11" s="25">
        <v>2.8571428571428574E-2</v>
      </c>
      <c r="M11" s="25">
        <v>3.5714285714285719E-2</v>
      </c>
      <c r="N11" s="25">
        <v>4.2857142857142858E-2</v>
      </c>
      <c r="O11" s="25">
        <v>0.05</v>
      </c>
      <c r="P11" s="25">
        <v>0.05</v>
      </c>
      <c r="Q11" s="25">
        <v>0.05</v>
      </c>
      <c r="R11" s="25">
        <v>0.05</v>
      </c>
      <c r="S11" s="25">
        <v>0.05</v>
      </c>
      <c r="T11" s="25">
        <v>0.05</v>
      </c>
      <c r="U11" s="25">
        <v>0.05</v>
      </c>
      <c r="V11" s="25">
        <v>0.05</v>
      </c>
      <c r="W11" s="25">
        <v>0.05</v>
      </c>
      <c r="X11" s="25">
        <v>0.05</v>
      </c>
      <c r="Y11" s="25">
        <v>0.05</v>
      </c>
      <c r="Z11" s="25">
        <v>0.05</v>
      </c>
      <c r="AA11" s="25">
        <v>0.05</v>
      </c>
      <c r="AB11" s="25">
        <v>0.05</v>
      </c>
      <c r="AC11" s="25">
        <v>0.05</v>
      </c>
      <c r="AD11" s="25">
        <v>0.05</v>
      </c>
      <c r="AE11" s="25">
        <v>0.05</v>
      </c>
      <c r="AF11" s="25">
        <v>0.05</v>
      </c>
      <c r="AG11" s="25">
        <v>0.05</v>
      </c>
      <c r="AH11" s="25">
        <v>0.05</v>
      </c>
      <c r="AI11" s="25">
        <v>0.05</v>
      </c>
      <c r="AJ11" s="25">
        <v>0.05</v>
      </c>
      <c r="AK11" s="25">
        <v>0.05</v>
      </c>
      <c r="AL11" s="25">
        <v>0.05</v>
      </c>
      <c r="AM11" s="25">
        <v>0.05</v>
      </c>
      <c r="AN11" s="25">
        <v>0.05</v>
      </c>
      <c r="AO11" s="25">
        <v>0.05</v>
      </c>
      <c r="AP11" s="25">
        <v>0.05</v>
      </c>
      <c r="AQ11" s="8"/>
    </row>
    <row r="12" spans="2:44">
      <c r="B12" s="5"/>
      <c r="F12" s="67" t="s">
        <v>3</v>
      </c>
      <c r="G12" s="52"/>
      <c r="H12" s="92">
        <f t="shared" ref="H12" si="0">1-SUM(H13,H11)</f>
        <v>0.96</v>
      </c>
      <c r="I12" s="92">
        <f t="shared" ref="I12" si="1">1-SUM(I13,I11)</f>
        <v>0.95285714285714285</v>
      </c>
      <c r="J12" s="92">
        <f t="shared" ref="J12" si="2">1-SUM(J13,J11)</f>
        <v>0.94571428571428573</v>
      </c>
      <c r="K12" s="92">
        <f t="shared" ref="K12" si="3">1-SUM(K13,K11)</f>
        <v>0.93857142857142861</v>
      </c>
      <c r="L12" s="92">
        <f t="shared" ref="L12" si="4">1-SUM(L13,L11)</f>
        <v>0.93142857142857138</v>
      </c>
      <c r="M12" s="92">
        <f t="shared" ref="M12" si="5">1-SUM(M13,M11)</f>
        <v>0.92428571428571427</v>
      </c>
      <c r="N12" s="92">
        <f t="shared" ref="N12" si="6">1-SUM(N13,N11)</f>
        <v>0.91714285714285715</v>
      </c>
      <c r="O12" s="92">
        <f t="shared" ref="O12" si="7">1-SUM(O13,O11)</f>
        <v>0.91</v>
      </c>
      <c r="P12" s="92">
        <f t="shared" ref="P12" si="8">1-SUM(P13,P11)</f>
        <v>0.91</v>
      </c>
      <c r="Q12" s="92">
        <f t="shared" ref="Q12" si="9">1-SUM(Q13,Q11)</f>
        <v>0.91</v>
      </c>
      <c r="R12" s="92">
        <f t="shared" ref="R12" si="10">1-SUM(R13,R11)</f>
        <v>0.91</v>
      </c>
      <c r="S12" s="92">
        <f t="shared" ref="S12" si="11">1-SUM(S13,S11)</f>
        <v>0.91</v>
      </c>
      <c r="T12" s="92">
        <f t="shared" ref="T12" si="12">1-SUM(T13,T11)</f>
        <v>0.91</v>
      </c>
      <c r="U12" s="92">
        <f t="shared" ref="U12" si="13">1-SUM(U13,U11)</f>
        <v>0.91</v>
      </c>
      <c r="V12" s="92">
        <f t="shared" ref="V12" si="14">1-SUM(V13,V11)</f>
        <v>0.91</v>
      </c>
      <c r="W12" s="92">
        <f t="shared" ref="W12" si="15">1-SUM(W13,W11)</f>
        <v>0.91</v>
      </c>
      <c r="X12" s="92">
        <f t="shared" ref="X12" si="16">1-SUM(X13,X11)</f>
        <v>0.91</v>
      </c>
      <c r="Y12" s="92">
        <f t="shared" ref="Y12" si="17">1-SUM(Y13,Y11)</f>
        <v>0.91</v>
      </c>
      <c r="Z12" s="92">
        <f t="shared" ref="Z12" si="18">1-SUM(Z13,Z11)</f>
        <v>0.91</v>
      </c>
      <c r="AA12" s="92">
        <f t="shared" ref="AA12" si="19">1-SUM(AA13,AA11)</f>
        <v>0.91</v>
      </c>
      <c r="AB12" s="92">
        <f t="shared" ref="AB12" si="20">1-SUM(AB13,AB11)</f>
        <v>0.91</v>
      </c>
      <c r="AC12" s="92">
        <f t="shared" ref="AC12" si="21">1-SUM(AC13,AC11)</f>
        <v>0.91</v>
      </c>
      <c r="AD12" s="92">
        <f t="shared" ref="AD12" si="22">1-SUM(AD13,AD11)</f>
        <v>0.91</v>
      </c>
      <c r="AE12" s="92">
        <f t="shared" ref="AE12" si="23">1-SUM(AE13,AE11)</f>
        <v>0.91</v>
      </c>
      <c r="AF12" s="92">
        <f t="shared" ref="AF12" si="24">1-SUM(AF13,AF11)</f>
        <v>0.91</v>
      </c>
      <c r="AG12" s="92">
        <f t="shared" ref="AG12" si="25">1-SUM(AG13,AG11)</f>
        <v>0.91</v>
      </c>
      <c r="AH12" s="92">
        <f t="shared" ref="AH12" si="26">1-SUM(AH13,AH11)</f>
        <v>0.91</v>
      </c>
      <c r="AI12" s="92">
        <f t="shared" ref="AI12" si="27">1-SUM(AI13,AI11)</f>
        <v>0.91</v>
      </c>
      <c r="AJ12" s="92">
        <f t="shared" ref="AJ12" si="28">1-SUM(AJ13,AJ11)</f>
        <v>0.91</v>
      </c>
      <c r="AK12" s="92">
        <f t="shared" ref="AK12" si="29">1-SUM(AK13,AK11)</f>
        <v>0.91</v>
      </c>
      <c r="AL12" s="92">
        <f t="shared" ref="AL12" si="30">1-SUM(AL13,AL11)</f>
        <v>0.91</v>
      </c>
      <c r="AM12" s="92">
        <f t="shared" ref="AM12" si="31">1-SUM(AM13,AM11)</f>
        <v>0.91</v>
      </c>
      <c r="AN12" s="92">
        <f t="shared" ref="AN12" si="32">1-SUM(AN13,AN11)</f>
        <v>0.91</v>
      </c>
      <c r="AO12" s="92">
        <f t="shared" ref="AO12" si="33">1-SUM(AO13,AO11)</f>
        <v>0.91</v>
      </c>
      <c r="AP12" s="92">
        <f t="shared" ref="AP12" si="34">1-SUM(AP13,AP11)</f>
        <v>0.91</v>
      </c>
      <c r="AQ12" s="8"/>
    </row>
    <row r="13" spans="2:44">
      <c r="B13" s="5"/>
      <c r="F13" s="67" t="s">
        <v>4</v>
      </c>
      <c r="G13" s="52"/>
      <c r="H13" s="25">
        <v>0.04</v>
      </c>
      <c r="I13" s="25">
        <v>0.04</v>
      </c>
      <c r="J13" s="25">
        <v>0.04</v>
      </c>
      <c r="K13" s="25">
        <v>0.04</v>
      </c>
      <c r="L13" s="25">
        <v>0.04</v>
      </c>
      <c r="M13" s="25">
        <v>0.04</v>
      </c>
      <c r="N13" s="25">
        <v>0.04</v>
      </c>
      <c r="O13" s="25">
        <v>0.04</v>
      </c>
      <c r="P13" s="25">
        <v>0.04</v>
      </c>
      <c r="Q13" s="25">
        <v>0.04</v>
      </c>
      <c r="R13" s="25">
        <v>0.04</v>
      </c>
      <c r="S13" s="25">
        <v>0.04</v>
      </c>
      <c r="T13" s="25">
        <v>0.04</v>
      </c>
      <c r="U13" s="25">
        <v>0.04</v>
      </c>
      <c r="V13" s="25">
        <v>0.04</v>
      </c>
      <c r="W13" s="25">
        <v>0.04</v>
      </c>
      <c r="X13" s="25">
        <v>0.04</v>
      </c>
      <c r="Y13" s="25">
        <v>0.04</v>
      </c>
      <c r="Z13" s="25">
        <v>0.04</v>
      </c>
      <c r="AA13" s="25">
        <v>0.04</v>
      </c>
      <c r="AB13" s="25">
        <v>0.04</v>
      </c>
      <c r="AC13" s="25">
        <v>0.04</v>
      </c>
      <c r="AD13" s="25">
        <v>0.04</v>
      </c>
      <c r="AE13" s="25">
        <v>0.04</v>
      </c>
      <c r="AF13" s="25">
        <v>0.04</v>
      </c>
      <c r="AG13" s="25">
        <v>0.04</v>
      </c>
      <c r="AH13" s="25">
        <v>0.04</v>
      </c>
      <c r="AI13" s="25">
        <v>0.04</v>
      </c>
      <c r="AJ13" s="25">
        <v>0.04</v>
      </c>
      <c r="AK13" s="25">
        <v>0.04</v>
      </c>
      <c r="AL13" s="25">
        <v>0.04</v>
      </c>
      <c r="AM13" s="25">
        <v>0.04</v>
      </c>
      <c r="AN13" s="25">
        <v>0.04</v>
      </c>
      <c r="AO13" s="25">
        <v>0.04</v>
      </c>
      <c r="AP13" s="25">
        <v>0.04</v>
      </c>
      <c r="AQ13" s="8"/>
    </row>
    <row r="14" spans="2:44">
      <c r="B14" s="5"/>
      <c r="F14" s="67"/>
      <c r="G14" s="52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8"/>
    </row>
    <row r="15" spans="2:44" s="21" customFormat="1">
      <c r="B15" s="5"/>
      <c r="E15" s="35">
        <f>E10+1</f>
        <v>2</v>
      </c>
      <c r="F15" s="100" t="str">
        <f>LOOKUP(E15,CAPEX!$E$11:$E$13,CAPEX!$F$11:$F$13)</f>
        <v>Paty do Alferes</v>
      </c>
      <c r="G15" s="49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8"/>
      <c r="AR15" s="16"/>
    </row>
    <row r="16" spans="2:44">
      <c r="B16" s="5"/>
      <c r="F16" s="67" t="s">
        <v>2</v>
      </c>
      <c r="G16" s="52"/>
      <c r="H16" s="25">
        <v>0</v>
      </c>
      <c r="I16" s="25">
        <v>7.1428571428571435E-3</v>
      </c>
      <c r="J16" s="25">
        <v>1.4285714285714287E-2</v>
      </c>
      <c r="K16" s="25">
        <v>2.1428571428571429E-2</v>
      </c>
      <c r="L16" s="25">
        <v>2.8571428571428574E-2</v>
      </c>
      <c r="M16" s="25">
        <v>3.5714285714285719E-2</v>
      </c>
      <c r="N16" s="25">
        <v>4.2857142857142858E-2</v>
      </c>
      <c r="O16" s="25">
        <v>0.05</v>
      </c>
      <c r="P16" s="25">
        <v>0.05</v>
      </c>
      <c r="Q16" s="25">
        <v>0.05</v>
      </c>
      <c r="R16" s="25">
        <v>0.05</v>
      </c>
      <c r="S16" s="25">
        <v>0.05</v>
      </c>
      <c r="T16" s="25">
        <v>0.05</v>
      </c>
      <c r="U16" s="25">
        <v>0.05</v>
      </c>
      <c r="V16" s="25">
        <v>0.05</v>
      </c>
      <c r="W16" s="25">
        <v>0.05</v>
      </c>
      <c r="X16" s="25">
        <v>0.05</v>
      </c>
      <c r="Y16" s="25">
        <v>0.05</v>
      </c>
      <c r="Z16" s="25">
        <v>0.05</v>
      </c>
      <c r="AA16" s="25">
        <v>0.05</v>
      </c>
      <c r="AB16" s="25">
        <v>0.05</v>
      </c>
      <c r="AC16" s="25">
        <v>0.05</v>
      </c>
      <c r="AD16" s="25">
        <v>0.05</v>
      </c>
      <c r="AE16" s="25">
        <v>0.05</v>
      </c>
      <c r="AF16" s="25">
        <v>0.05</v>
      </c>
      <c r="AG16" s="25">
        <v>0.05</v>
      </c>
      <c r="AH16" s="25">
        <v>0.05</v>
      </c>
      <c r="AI16" s="25">
        <v>0.05</v>
      </c>
      <c r="AJ16" s="25">
        <v>0.05</v>
      </c>
      <c r="AK16" s="25">
        <v>0.05</v>
      </c>
      <c r="AL16" s="25">
        <v>0.05</v>
      </c>
      <c r="AM16" s="25">
        <v>0.05</v>
      </c>
      <c r="AN16" s="25">
        <v>0.05</v>
      </c>
      <c r="AO16" s="25">
        <v>0.05</v>
      </c>
      <c r="AP16" s="25">
        <v>0.05</v>
      </c>
      <c r="AQ16" s="8"/>
    </row>
    <row r="17" spans="2:44">
      <c r="B17" s="5"/>
      <c r="F17" s="67" t="s">
        <v>3</v>
      </c>
      <c r="G17" s="52"/>
      <c r="H17" s="92">
        <f t="shared" ref="H17" si="35">1-SUM(H18,H16)</f>
        <v>0.94</v>
      </c>
      <c r="I17" s="92">
        <f t="shared" ref="I17" si="36">1-SUM(I18,I16)</f>
        <v>0.93285714285714283</v>
      </c>
      <c r="J17" s="92">
        <f t="shared" ref="J17" si="37">1-SUM(J18,J16)</f>
        <v>0.92571428571428571</v>
      </c>
      <c r="K17" s="92">
        <f t="shared" ref="K17" si="38">1-SUM(K18,K16)</f>
        <v>0.91857142857142859</v>
      </c>
      <c r="L17" s="92">
        <f t="shared" ref="L17" si="39">1-SUM(L18,L16)</f>
        <v>0.91142857142857148</v>
      </c>
      <c r="M17" s="92">
        <f t="shared" ref="M17" si="40">1-SUM(M18,M16)</f>
        <v>0.90428571428571425</v>
      </c>
      <c r="N17" s="92">
        <f t="shared" ref="N17" si="41">1-SUM(N18,N16)</f>
        <v>0.89714285714285713</v>
      </c>
      <c r="O17" s="92">
        <f t="shared" ref="O17" si="42">1-SUM(O18,O16)</f>
        <v>0.89</v>
      </c>
      <c r="P17" s="92">
        <f t="shared" ref="P17" si="43">1-SUM(P18,P16)</f>
        <v>0.89</v>
      </c>
      <c r="Q17" s="92">
        <f t="shared" ref="Q17" si="44">1-SUM(Q18,Q16)</f>
        <v>0.89</v>
      </c>
      <c r="R17" s="92">
        <f t="shared" ref="R17" si="45">1-SUM(R18,R16)</f>
        <v>0.89</v>
      </c>
      <c r="S17" s="92">
        <f t="shared" ref="S17" si="46">1-SUM(S18,S16)</f>
        <v>0.89</v>
      </c>
      <c r="T17" s="92">
        <f t="shared" ref="T17" si="47">1-SUM(T18,T16)</f>
        <v>0.89</v>
      </c>
      <c r="U17" s="92">
        <f t="shared" ref="U17" si="48">1-SUM(U18,U16)</f>
        <v>0.89</v>
      </c>
      <c r="V17" s="92">
        <f t="shared" ref="V17" si="49">1-SUM(V18,V16)</f>
        <v>0.89</v>
      </c>
      <c r="W17" s="92">
        <f t="shared" ref="W17" si="50">1-SUM(W18,W16)</f>
        <v>0.89</v>
      </c>
      <c r="X17" s="92">
        <f t="shared" ref="X17" si="51">1-SUM(X18,X16)</f>
        <v>0.89</v>
      </c>
      <c r="Y17" s="92">
        <f t="shared" ref="Y17" si="52">1-SUM(Y18,Y16)</f>
        <v>0.89</v>
      </c>
      <c r="Z17" s="92">
        <f t="shared" ref="Z17" si="53">1-SUM(Z18,Z16)</f>
        <v>0.89</v>
      </c>
      <c r="AA17" s="92">
        <f t="shared" ref="AA17" si="54">1-SUM(AA18,AA16)</f>
        <v>0.89</v>
      </c>
      <c r="AB17" s="92">
        <f t="shared" ref="AB17" si="55">1-SUM(AB18,AB16)</f>
        <v>0.89</v>
      </c>
      <c r="AC17" s="92">
        <f t="shared" ref="AC17" si="56">1-SUM(AC18,AC16)</f>
        <v>0.89</v>
      </c>
      <c r="AD17" s="92">
        <f t="shared" ref="AD17" si="57">1-SUM(AD18,AD16)</f>
        <v>0.89</v>
      </c>
      <c r="AE17" s="92">
        <f t="shared" ref="AE17" si="58">1-SUM(AE18,AE16)</f>
        <v>0.89</v>
      </c>
      <c r="AF17" s="92">
        <f t="shared" ref="AF17" si="59">1-SUM(AF18,AF16)</f>
        <v>0.89</v>
      </c>
      <c r="AG17" s="92">
        <f t="shared" ref="AG17" si="60">1-SUM(AG18,AG16)</f>
        <v>0.89</v>
      </c>
      <c r="AH17" s="92">
        <f t="shared" ref="AH17" si="61">1-SUM(AH18,AH16)</f>
        <v>0.89</v>
      </c>
      <c r="AI17" s="92">
        <f t="shared" ref="AI17" si="62">1-SUM(AI18,AI16)</f>
        <v>0.89</v>
      </c>
      <c r="AJ17" s="92">
        <f t="shared" ref="AJ17" si="63">1-SUM(AJ18,AJ16)</f>
        <v>0.89</v>
      </c>
      <c r="AK17" s="92">
        <f t="shared" ref="AK17" si="64">1-SUM(AK18,AK16)</f>
        <v>0.89</v>
      </c>
      <c r="AL17" s="92">
        <f t="shared" ref="AL17" si="65">1-SUM(AL18,AL16)</f>
        <v>0.89</v>
      </c>
      <c r="AM17" s="92">
        <f t="shared" ref="AM17" si="66">1-SUM(AM18,AM16)</f>
        <v>0.89</v>
      </c>
      <c r="AN17" s="92">
        <f t="shared" ref="AN17" si="67">1-SUM(AN18,AN16)</f>
        <v>0.89</v>
      </c>
      <c r="AO17" s="92">
        <f t="shared" ref="AO17" si="68">1-SUM(AO18,AO16)</f>
        <v>0.89</v>
      </c>
      <c r="AP17" s="92">
        <f t="shared" ref="AP17" si="69">1-SUM(AP18,AP16)</f>
        <v>0.89</v>
      </c>
      <c r="AQ17" s="8"/>
    </row>
    <row r="18" spans="2:44">
      <c r="B18" s="5"/>
      <c r="F18" s="67" t="s">
        <v>4</v>
      </c>
      <c r="G18" s="52"/>
      <c r="H18" s="25">
        <v>0.06</v>
      </c>
      <c r="I18" s="25">
        <v>0.06</v>
      </c>
      <c r="J18" s="25">
        <v>0.06</v>
      </c>
      <c r="K18" s="25">
        <v>0.06</v>
      </c>
      <c r="L18" s="25">
        <v>0.06</v>
      </c>
      <c r="M18" s="25">
        <v>0.06</v>
      </c>
      <c r="N18" s="25">
        <v>0.06</v>
      </c>
      <c r="O18" s="25">
        <v>0.06</v>
      </c>
      <c r="P18" s="25">
        <v>0.06</v>
      </c>
      <c r="Q18" s="25">
        <v>0.06</v>
      </c>
      <c r="R18" s="25">
        <v>0.06</v>
      </c>
      <c r="S18" s="25">
        <v>0.06</v>
      </c>
      <c r="T18" s="25">
        <v>0.06</v>
      </c>
      <c r="U18" s="25">
        <v>0.06</v>
      </c>
      <c r="V18" s="25">
        <v>0.06</v>
      </c>
      <c r="W18" s="25">
        <v>0.06</v>
      </c>
      <c r="X18" s="25">
        <v>0.06</v>
      </c>
      <c r="Y18" s="25">
        <v>0.06</v>
      </c>
      <c r="Z18" s="25">
        <v>0.06</v>
      </c>
      <c r="AA18" s="25">
        <v>0.06</v>
      </c>
      <c r="AB18" s="25">
        <v>0.06</v>
      </c>
      <c r="AC18" s="25">
        <v>0.06</v>
      </c>
      <c r="AD18" s="25">
        <v>0.06</v>
      </c>
      <c r="AE18" s="25">
        <v>0.06</v>
      </c>
      <c r="AF18" s="25">
        <v>0.06</v>
      </c>
      <c r="AG18" s="25">
        <v>0.06</v>
      </c>
      <c r="AH18" s="25">
        <v>0.06</v>
      </c>
      <c r="AI18" s="25">
        <v>0.06</v>
      </c>
      <c r="AJ18" s="25">
        <v>0.06</v>
      </c>
      <c r="AK18" s="25">
        <v>0.06</v>
      </c>
      <c r="AL18" s="25">
        <v>0.06</v>
      </c>
      <c r="AM18" s="25">
        <v>0.06</v>
      </c>
      <c r="AN18" s="25">
        <v>0.06</v>
      </c>
      <c r="AO18" s="25">
        <v>0.06</v>
      </c>
      <c r="AP18" s="25">
        <v>0.06</v>
      </c>
      <c r="AQ18" s="8"/>
    </row>
    <row r="19" spans="2:44">
      <c r="B19" s="5"/>
      <c r="F19" s="67"/>
      <c r="G19" s="5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8"/>
    </row>
    <row r="20" spans="2:44" s="21" customFormat="1">
      <c r="B20" s="5"/>
      <c r="E20" s="35">
        <f>E15+1</f>
        <v>3</v>
      </c>
      <c r="F20" s="100" t="str">
        <f>LOOKUP(E20,CAPEX!$E$11:$E$13,CAPEX!$F$11:$F$13)</f>
        <v>Rio de Janeiro - AP 4</v>
      </c>
      <c r="G20" s="49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8"/>
      <c r="AR20" s="16"/>
    </row>
    <row r="21" spans="2:44">
      <c r="B21" s="5"/>
      <c r="F21" s="67" t="s">
        <v>2</v>
      </c>
      <c r="G21" s="52"/>
      <c r="H21" s="25">
        <v>1.7725258493353029E-2</v>
      </c>
      <c r="I21" s="25">
        <v>2.2335935851445454E-2</v>
      </c>
      <c r="J21" s="25">
        <v>2.6946613209537878E-2</v>
      </c>
      <c r="K21" s="25">
        <v>3.1557290567630306E-2</v>
      </c>
      <c r="L21" s="25">
        <v>3.616796792572273E-2</v>
      </c>
      <c r="M21" s="25">
        <v>4.0778645283815154E-2</v>
      </c>
      <c r="N21" s="25">
        <v>4.5389322641907578E-2</v>
      </c>
      <c r="O21" s="25">
        <v>0.05</v>
      </c>
      <c r="P21" s="25">
        <v>0.05</v>
      </c>
      <c r="Q21" s="25">
        <v>0.05</v>
      </c>
      <c r="R21" s="25">
        <v>0.05</v>
      </c>
      <c r="S21" s="25">
        <v>0.05</v>
      </c>
      <c r="T21" s="25">
        <v>0.05</v>
      </c>
      <c r="U21" s="25">
        <v>0.05</v>
      </c>
      <c r="V21" s="25">
        <v>0.05</v>
      </c>
      <c r="W21" s="25">
        <v>0.05</v>
      </c>
      <c r="X21" s="25">
        <v>0.05</v>
      </c>
      <c r="Y21" s="25">
        <v>0.05</v>
      </c>
      <c r="Z21" s="25">
        <v>0.05</v>
      </c>
      <c r="AA21" s="25">
        <v>0.05</v>
      </c>
      <c r="AB21" s="25">
        <v>0.05</v>
      </c>
      <c r="AC21" s="25">
        <v>0.05</v>
      </c>
      <c r="AD21" s="25">
        <v>0.05</v>
      </c>
      <c r="AE21" s="25">
        <v>0.05</v>
      </c>
      <c r="AF21" s="25">
        <v>0.05</v>
      </c>
      <c r="AG21" s="25">
        <v>0.05</v>
      </c>
      <c r="AH21" s="25">
        <v>0.05</v>
      </c>
      <c r="AI21" s="25">
        <v>0.05</v>
      </c>
      <c r="AJ21" s="25">
        <v>0.05</v>
      </c>
      <c r="AK21" s="25">
        <v>0.05</v>
      </c>
      <c r="AL21" s="25">
        <v>0.05</v>
      </c>
      <c r="AM21" s="25">
        <v>0.05</v>
      </c>
      <c r="AN21" s="25">
        <v>0.05</v>
      </c>
      <c r="AO21" s="25">
        <v>0.05</v>
      </c>
      <c r="AP21" s="25">
        <v>0.05</v>
      </c>
      <c r="AQ21" s="8"/>
    </row>
    <row r="22" spans="2:44">
      <c r="B22" s="5"/>
      <c r="F22" s="67" t="s">
        <v>3</v>
      </c>
      <c r="G22" s="52"/>
      <c r="H22" s="92">
        <f t="shared" ref="H22" si="70">1-SUM(H23,H21)</f>
        <v>0.782274741506647</v>
      </c>
      <c r="I22" s="92">
        <f t="shared" ref="I22" si="71">1-SUM(I23,I21)</f>
        <v>0.7776640641485546</v>
      </c>
      <c r="J22" s="92">
        <f t="shared" ref="J22" si="72">1-SUM(J23,J21)</f>
        <v>0.77305338679046209</v>
      </c>
      <c r="K22" s="92">
        <f t="shared" ref="K22" si="73">1-SUM(K23,K21)</f>
        <v>0.7684427094323697</v>
      </c>
      <c r="L22" s="92">
        <f t="shared" ref="L22" si="74">1-SUM(L23,L21)</f>
        <v>0.7638320320742773</v>
      </c>
      <c r="M22" s="92">
        <f t="shared" ref="M22" si="75">1-SUM(M23,M21)</f>
        <v>0.75922135471618479</v>
      </c>
      <c r="N22" s="92">
        <f t="shared" ref="N22" si="76">1-SUM(N23,N21)</f>
        <v>0.7546106773580924</v>
      </c>
      <c r="O22" s="92">
        <f t="shared" ref="O22" si="77">1-SUM(O23,O21)</f>
        <v>0.75</v>
      </c>
      <c r="P22" s="92">
        <f t="shared" ref="P22" si="78">1-SUM(P23,P21)</f>
        <v>0.75</v>
      </c>
      <c r="Q22" s="92">
        <f t="shared" ref="Q22" si="79">1-SUM(Q23,Q21)</f>
        <v>0.75</v>
      </c>
      <c r="R22" s="92">
        <f t="shared" ref="R22" si="80">1-SUM(R23,R21)</f>
        <v>0.75</v>
      </c>
      <c r="S22" s="92">
        <f t="shared" ref="S22" si="81">1-SUM(S23,S21)</f>
        <v>0.75</v>
      </c>
      <c r="T22" s="92">
        <f t="shared" ref="T22" si="82">1-SUM(T23,T21)</f>
        <v>0.75</v>
      </c>
      <c r="U22" s="92">
        <f t="shared" ref="U22" si="83">1-SUM(U23,U21)</f>
        <v>0.75</v>
      </c>
      <c r="V22" s="92">
        <f t="shared" ref="V22" si="84">1-SUM(V23,V21)</f>
        <v>0.75</v>
      </c>
      <c r="W22" s="92">
        <f t="shared" ref="W22" si="85">1-SUM(W23,W21)</f>
        <v>0.75</v>
      </c>
      <c r="X22" s="92">
        <f t="shared" ref="X22" si="86">1-SUM(X23,X21)</f>
        <v>0.75</v>
      </c>
      <c r="Y22" s="92">
        <f t="shared" ref="Y22" si="87">1-SUM(Y23,Y21)</f>
        <v>0.75</v>
      </c>
      <c r="Z22" s="92">
        <f t="shared" ref="Z22" si="88">1-SUM(Z23,Z21)</f>
        <v>0.75</v>
      </c>
      <c r="AA22" s="92">
        <f t="shared" ref="AA22" si="89">1-SUM(AA23,AA21)</f>
        <v>0.75</v>
      </c>
      <c r="AB22" s="92">
        <f t="shared" ref="AB22" si="90">1-SUM(AB23,AB21)</f>
        <v>0.75</v>
      </c>
      <c r="AC22" s="92">
        <f t="shared" ref="AC22" si="91">1-SUM(AC23,AC21)</f>
        <v>0.75</v>
      </c>
      <c r="AD22" s="92">
        <f t="shared" ref="AD22" si="92">1-SUM(AD23,AD21)</f>
        <v>0.75</v>
      </c>
      <c r="AE22" s="92">
        <f t="shared" ref="AE22" si="93">1-SUM(AE23,AE21)</f>
        <v>0.75</v>
      </c>
      <c r="AF22" s="92">
        <f t="shared" ref="AF22" si="94">1-SUM(AF23,AF21)</f>
        <v>0.75</v>
      </c>
      <c r="AG22" s="92">
        <f t="shared" ref="AG22" si="95">1-SUM(AG23,AG21)</f>
        <v>0.75</v>
      </c>
      <c r="AH22" s="92">
        <f t="shared" ref="AH22" si="96">1-SUM(AH23,AH21)</f>
        <v>0.75</v>
      </c>
      <c r="AI22" s="92">
        <f t="shared" ref="AI22" si="97">1-SUM(AI23,AI21)</f>
        <v>0.75</v>
      </c>
      <c r="AJ22" s="92">
        <f t="shared" ref="AJ22" si="98">1-SUM(AJ23,AJ21)</f>
        <v>0.75</v>
      </c>
      <c r="AK22" s="92">
        <f t="shared" ref="AK22" si="99">1-SUM(AK23,AK21)</f>
        <v>0.75</v>
      </c>
      <c r="AL22" s="92">
        <f t="shared" ref="AL22" si="100">1-SUM(AL23,AL21)</f>
        <v>0.75</v>
      </c>
      <c r="AM22" s="92">
        <f t="shared" ref="AM22" si="101">1-SUM(AM23,AM21)</f>
        <v>0.75</v>
      </c>
      <c r="AN22" s="92">
        <f t="shared" ref="AN22" si="102">1-SUM(AN23,AN21)</f>
        <v>0.75</v>
      </c>
      <c r="AO22" s="92">
        <f t="shared" ref="AO22" si="103">1-SUM(AO23,AO21)</f>
        <v>0.75</v>
      </c>
      <c r="AP22" s="92">
        <f t="shared" ref="AP22" si="104">1-SUM(AP23,AP21)</f>
        <v>0.75</v>
      </c>
      <c r="AQ22" s="8"/>
    </row>
    <row r="23" spans="2:44">
      <c r="B23" s="5"/>
      <c r="F23" s="67" t="s">
        <v>4</v>
      </c>
      <c r="G23" s="52"/>
      <c r="H23" s="25">
        <v>0.2</v>
      </c>
      <c r="I23" s="25">
        <v>0.2</v>
      </c>
      <c r="J23" s="25">
        <v>0.2</v>
      </c>
      <c r="K23" s="25">
        <v>0.2</v>
      </c>
      <c r="L23" s="25">
        <v>0.2</v>
      </c>
      <c r="M23" s="25">
        <v>0.2</v>
      </c>
      <c r="N23" s="25">
        <v>0.2</v>
      </c>
      <c r="O23" s="25">
        <v>0.2</v>
      </c>
      <c r="P23" s="25">
        <v>0.2</v>
      </c>
      <c r="Q23" s="25">
        <v>0.2</v>
      </c>
      <c r="R23" s="25">
        <v>0.2</v>
      </c>
      <c r="S23" s="25">
        <v>0.2</v>
      </c>
      <c r="T23" s="25">
        <v>0.2</v>
      </c>
      <c r="U23" s="25">
        <v>0.2</v>
      </c>
      <c r="V23" s="25">
        <v>0.2</v>
      </c>
      <c r="W23" s="25">
        <v>0.2</v>
      </c>
      <c r="X23" s="25">
        <v>0.2</v>
      </c>
      <c r="Y23" s="25">
        <v>0.2</v>
      </c>
      <c r="Z23" s="25">
        <v>0.2</v>
      </c>
      <c r="AA23" s="25">
        <v>0.2</v>
      </c>
      <c r="AB23" s="25">
        <v>0.2</v>
      </c>
      <c r="AC23" s="25">
        <v>0.2</v>
      </c>
      <c r="AD23" s="25">
        <v>0.2</v>
      </c>
      <c r="AE23" s="25">
        <v>0.2</v>
      </c>
      <c r="AF23" s="25">
        <v>0.2</v>
      </c>
      <c r="AG23" s="25">
        <v>0.2</v>
      </c>
      <c r="AH23" s="25">
        <v>0.2</v>
      </c>
      <c r="AI23" s="25">
        <v>0.2</v>
      </c>
      <c r="AJ23" s="25">
        <v>0.2</v>
      </c>
      <c r="AK23" s="25">
        <v>0.2</v>
      </c>
      <c r="AL23" s="25">
        <v>0.2</v>
      </c>
      <c r="AM23" s="25">
        <v>0.2</v>
      </c>
      <c r="AN23" s="25">
        <v>0.2</v>
      </c>
      <c r="AO23" s="25">
        <v>0.2</v>
      </c>
      <c r="AP23" s="25">
        <v>0.2</v>
      </c>
      <c r="AQ23" s="8"/>
    </row>
    <row r="24" spans="2:44">
      <c r="B24" s="5"/>
      <c r="F24" s="67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8"/>
    </row>
    <row r="25" spans="2:44" ht="13.5" thickBot="1">
      <c r="B25" s="5"/>
      <c r="D25" s="19" t="s">
        <v>93</v>
      </c>
      <c r="E25" s="19"/>
      <c r="F25" s="101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8"/>
    </row>
    <row r="26" spans="2:44" ht="13.5" thickTop="1">
      <c r="B26" s="5"/>
      <c r="D26" s="20"/>
      <c r="E26" s="20"/>
      <c r="F26" s="48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8"/>
    </row>
    <row r="27" spans="2:44">
      <c r="B27" s="5"/>
      <c r="E27" s="18">
        <v>1</v>
      </c>
      <c r="F27" s="47" t="str">
        <f>CAPEX!F11</f>
        <v>Miguel Pereira</v>
      </c>
      <c r="G27" s="97">
        <v>0.85424176002499264</v>
      </c>
      <c r="H27" s="97">
        <v>0.85424178504229009</v>
      </c>
      <c r="I27" s="97">
        <v>0.88818166202484294</v>
      </c>
      <c r="J27" s="97">
        <v>0.91532988732426801</v>
      </c>
      <c r="K27" s="97">
        <v>0.94248903255862482</v>
      </c>
      <c r="L27" s="97">
        <v>0.98999010524439124</v>
      </c>
      <c r="M27" s="97">
        <v>0.98998249316770459</v>
      </c>
      <c r="N27" s="97">
        <v>0.98997507225923143</v>
      </c>
      <c r="O27" s="97">
        <v>0.99002236707122948</v>
      </c>
      <c r="P27" s="97">
        <v>0.99001463953779933</v>
      </c>
      <c r="Q27" s="97">
        <v>0.9899753506690534</v>
      </c>
      <c r="R27" s="97">
        <v>0.98998968875611804</v>
      </c>
      <c r="S27" s="97">
        <v>0.99000379582942721</v>
      </c>
      <c r="T27" s="97">
        <v>0.99001767742746738</v>
      </c>
      <c r="U27" s="97">
        <v>0.98997961043516358</v>
      </c>
      <c r="V27" s="97">
        <v>0.99002511284209149</v>
      </c>
      <c r="W27" s="97">
        <v>0.9900189378262797</v>
      </c>
      <c r="X27" s="97">
        <v>0.99001281324021706</v>
      </c>
      <c r="Y27" s="97">
        <v>0.99000673846864551</v>
      </c>
      <c r="Z27" s="97">
        <v>0.99000071290627578</v>
      </c>
      <c r="AA27" s="97">
        <v>0.99000876533356141</v>
      </c>
      <c r="AB27" s="97">
        <v>0.99001680390016067</v>
      </c>
      <c r="AC27" s="97">
        <v>0.99002482864183028</v>
      </c>
      <c r="AD27" s="97">
        <v>0.989982332868381</v>
      </c>
      <c r="AE27" s="97">
        <v>0.9899903734237756</v>
      </c>
      <c r="AF27" s="97">
        <v>0.98999187745081385</v>
      </c>
      <c r="AG27" s="97">
        <v>0.98999338686826088</v>
      </c>
      <c r="AH27" s="97">
        <v>0.98999490170514692</v>
      </c>
      <c r="AI27" s="97">
        <v>0.98999642199071214</v>
      </c>
      <c r="AJ27" s="97">
        <v>0.98999794775440619</v>
      </c>
      <c r="AK27" s="97">
        <v>0.99001863553516645</v>
      </c>
      <c r="AL27" s="97">
        <v>0.98998816272217294</v>
      </c>
      <c r="AM27" s="97">
        <v>0.99000897778844754</v>
      </c>
      <c r="AN27" s="97">
        <v>0.98997821934735164</v>
      </c>
      <c r="AO27" s="97">
        <v>0.98999916312407521</v>
      </c>
      <c r="AP27" s="97">
        <v>0.99002027774045065</v>
      </c>
      <c r="AQ27" s="8"/>
    </row>
    <row r="28" spans="2:44">
      <c r="B28" s="5"/>
      <c r="E28" s="18">
        <v>2</v>
      </c>
      <c r="F28" s="47" t="str">
        <f>CAPEX!F12</f>
        <v>Paty do Alferes</v>
      </c>
      <c r="G28" s="97">
        <v>0.85162674751727041</v>
      </c>
      <c r="H28" s="97">
        <v>0.85165563863486393</v>
      </c>
      <c r="I28" s="97">
        <v>0.86423596602924901</v>
      </c>
      <c r="J28" s="97">
        <v>0.87679068154793405</v>
      </c>
      <c r="K28" s="97">
        <v>0.88937487468976784</v>
      </c>
      <c r="L28" s="97">
        <v>0.90193373182068703</v>
      </c>
      <c r="M28" s="97">
        <v>0.91455136131834469</v>
      </c>
      <c r="N28" s="97">
        <v>0.92712299411220955</v>
      </c>
      <c r="O28" s="97">
        <v>0.93970097462406599</v>
      </c>
      <c r="P28" s="97">
        <v>0.95228500826794016</v>
      </c>
      <c r="Q28" s="97">
        <v>0.96483736278690035</v>
      </c>
      <c r="R28" s="97">
        <v>0.97741575338892916</v>
      </c>
      <c r="S28" s="97">
        <v>0.99001936685067538</v>
      </c>
      <c r="T28" s="97">
        <v>0.99000124924716026</v>
      </c>
      <c r="U28" s="97">
        <v>0.98998350121069656</v>
      </c>
      <c r="V28" s="97">
        <v>0.99001649054246688</v>
      </c>
      <c r="W28" s="97">
        <v>0.99000276961207645</v>
      </c>
      <c r="X28" s="97">
        <v>0.98998921617347879</v>
      </c>
      <c r="Y28" s="97">
        <v>0.99002157044738959</v>
      </c>
      <c r="Z28" s="97">
        <v>0.99000806709345357</v>
      </c>
      <c r="AA28" s="97">
        <v>0.99001875151610652</v>
      </c>
      <c r="AB28" s="97">
        <v>0.98998417103267911</v>
      </c>
      <c r="AC28" s="97">
        <v>0.98999486279173221</v>
      </c>
      <c r="AD28" s="97">
        <v>0.99000549265501259</v>
      </c>
      <c r="AE28" s="97">
        <v>0.99001606115845164</v>
      </c>
      <c r="AF28" s="97">
        <v>0.98998872883901201</v>
      </c>
      <c r="AG28" s="97">
        <v>0.9900061926269319</v>
      </c>
      <c r="AH28" s="97">
        <v>0.98997888834211545</v>
      </c>
      <c r="AI28" s="97">
        <v>0.98999634123639113</v>
      </c>
      <c r="AJ28" s="97">
        <v>0.99001377897999099</v>
      </c>
      <c r="AK28" s="97">
        <v>0.98999640072212658</v>
      </c>
      <c r="AL28" s="97">
        <v>0.98997896954020426</v>
      </c>
      <c r="AM28" s="97">
        <v>0.99000640381295368</v>
      </c>
      <c r="AN28" s="97">
        <v>0.98998893466196169</v>
      </c>
      <c r="AO28" s="97">
        <v>0.99001646811056554</v>
      </c>
      <c r="AP28" s="97">
        <v>0.98999896085159445</v>
      </c>
      <c r="AQ28" s="8"/>
    </row>
    <row r="29" spans="2:44">
      <c r="B29" s="5"/>
      <c r="E29" s="18">
        <v>3</v>
      </c>
      <c r="F29" s="47" t="str">
        <f>CAPEX!F13</f>
        <v>Rio de Janeiro - AP 4</v>
      </c>
      <c r="G29" s="97">
        <v>0.94999946504083066</v>
      </c>
      <c r="H29" s="97">
        <v>0.95000007114142937</v>
      </c>
      <c r="I29" s="97">
        <v>0.95571386462882257</v>
      </c>
      <c r="J29" s="97">
        <v>0.96142849849978329</v>
      </c>
      <c r="K29" s="97">
        <v>0.96714280639002126</v>
      </c>
      <c r="L29" s="97">
        <v>0.97285752571551665</v>
      </c>
      <c r="M29" s="97">
        <v>0.97857185939629288</v>
      </c>
      <c r="N29" s="97">
        <v>0.98428547109349629</v>
      </c>
      <c r="O29" s="97">
        <v>0.98999984403570562</v>
      </c>
      <c r="P29" s="97">
        <v>0.99000042963802393</v>
      </c>
      <c r="Q29" s="97">
        <v>0.98999962868513969</v>
      </c>
      <c r="R29" s="97">
        <v>0.99000012519249048</v>
      </c>
      <c r="S29" s="97">
        <v>0.98999949888645844</v>
      </c>
      <c r="T29" s="97">
        <v>0.98999982337510528</v>
      </c>
      <c r="U29" s="97">
        <v>0.99000031625557183</v>
      </c>
      <c r="V29" s="97">
        <v>0.99000032139424399</v>
      </c>
      <c r="W29" s="97">
        <v>0.99000032652864556</v>
      </c>
      <c r="X29" s="97">
        <v>0.99000033165878154</v>
      </c>
      <c r="Y29" s="97">
        <v>0.99000033678465749</v>
      </c>
      <c r="Z29" s="97">
        <v>0.9900003419062785</v>
      </c>
      <c r="AA29" s="97">
        <v>0.99000023620092892</v>
      </c>
      <c r="AB29" s="97">
        <v>0.99000013025154421</v>
      </c>
      <c r="AC29" s="97">
        <v>0.98999985403279589</v>
      </c>
      <c r="AD29" s="97">
        <v>0.98999974739610086</v>
      </c>
      <c r="AE29" s="97">
        <v>0.98999964051236544</v>
      </c>
      <c r="AF29" s="97">
        <v>0.99000052731822463</v>
      </c>
      <c r="AG29" s="97">
        <v>0.99000029292456382</v>
      </c>
      <c r="AH29" s="97">
        <v>0.99000005729411322</v>
      </c>
      <c r="AI29" s="97">
        <v>0.98999982041705803</v>
      </c>
      <c r="AJ29" s="97">
        <v>0.98999958228347917</v>
      </c>
      <c r="AK29" s="97">
        <v>0.98999964653367734</v>
      </c>
      <c r="AL29" s="97">
        <v>0.98999988534395633</v>
      </c>
      <c r="AM29" s="97">
        <v>0.98999995131479124</v>
      </c>
      <c r="AN29" s="97">
        <v>0.99000019325707533</v>
      </c>
      <c r="AO29" s="97">
        <v>0.99000043714419284</v>
      </c>
      <c r="AP29" s="97">
        <v>0.98999952069828245</v>
      </c>
      <c r="AQ29" s="8"/>
    </row>
    <row r="30" spans="2:44">
      <c r="B30" s="5"/>
      <c r="F30" s="67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8"/>
    </row>
    <row r="31" spans="2:44" ht="13.5" thickBot="1">
      <c r="B31" s="5"/>
      <c r="D31" s="19" t="s">
        <v>94</v>
      </c>
      <c r="E31" s="19"/>
      <c r="F31" s="101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8"/>
    </row>
    <row r="32" spans="2:44" ht="13.5" thickTop="1">
      <c r="B32" s="5"/>
      <c r="D32" s="20"/>
      <c r="E32" s="20"/>
      <c r="F32" s="48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8"/>
    </row>
    <row r="33" spans="2:43">
      <c r="B33" s="5"/>
      <c r="E33" s="18">
        <v>1</v>
      </c>
      <c r="F33" s="47" t="str">
        <f>F27</f>
        <v>Miguel Pereira</v>
      </c>
      <c r="G33" s="98">
        <v>7905.4483747280738</v>
      </c>
      <c r="H33" s="98">
        <v>8039.4944209475616</v>
      </c>
      <c r="I33" s="98">
        <v>8498.2636942914723</v>
      </c>
      <c r="J33" s="98">
        <v>8901.6741506279068</v>
      </c>
      <c r="K33" s="98">
        <v>9313.6053433353682</v>
      </c>
      <c r="L33" s="98">
        <v>9901.203618880887</v>
      </c>
      <c r="M33" s="98">
        <v>10019.278087802915</v>
      </c>
      <c r="N33" s="98">
        <v>10137.352556724942</v>
      </c>
      <c r="O33" s="98">
        <v>10255.427025646968</v>
      </c>
      <c r="P33" s="98">
        <v>10373.501494568998</v>
      </c>
      <c r="Q33" s="98">
        <v>10448.865815397021</v>
      </c>
      <c r="R33" s="98">
        <v>10524.230136225045</v>
      </c>
      <c r="S33" s="98">
        <v>10599.59445705307</v>
      </c>
      <c r="T33" s="98">
        <v>10674.958777881095</v>
      </c>
      <c r="U33" s="98">
        <v>10750.323098709117</v>
      </c>
      <c r="V33" s="98">
        <v>10788.77726539379</v>
      </c>
      <c r="W33" s="98">
        <v>10827.231432078461</v>
      </c>
      <c r="X33" s="98">
        <v>10865.685598763133</v>
      </c>
      <c r="Y33" s="98">
        <v>10904.139765447804</v>
      </c>
      <c r="Z33" s="98">
        <v>10942.593932132477</v>
      </c>
      <c r="AA33" s="98">
        <v>10951.970411115504</v>
      </c>
      <c r="AB33" s="98">
        <v>10961.346890098535</v>
      </c>
      <c r="AC33" s="98">
        <v>10970.723369081566</v>
      </c>
      <c r="AD33" s="98">
        <v>10980.099848064596</v>
      </c>
      <c r="AE33" s="98">
        <v>10989.476327047625</v>
      </c>
      <c r="AF33" s="98">
        <v>10976.08633680296</v>
      </c>
      <c r="AG33" s="98">
        <v>10962.696346558294</v>
      </c>
      <c r="AH33" s="98">
        <v>10949.306356313629</v>
      </c>
      <c r="AI33" s="98">
        <v>10935.916366068965</v>
      </c>
      <c r="AJ33" s="98">
        <v>10922.526375824298</v>
      </c>
      <c r="AK33" s="98">
        <v>10891.310513333214</v>
      </c>
      <c r="AL33" s="98">
        <v>10860.094650842129</v>
      </c>
      <c r="AM33" s="98">
        <v>10828.878788351047</v>
      </c>
      <c r="AN33" s="98">
        <v>10797.662925859964</v>
      </c>
      <c r="AO33" s="98">
        <v>10766.44706336888</v>
      </c>
      <c r="AP33" s="98">
        <v>10735.231200877795</v>
      </c>
      <c r="AQ33" s="8"/>
    </row>
    <row r="34" spans="2:43">
      <c r="B34" s="5"/>
      <c r="E34" s="18">
        <v>2</v>
      </c>
      <c r="F34" s="47" t="str">
        <f>F28</f>
        <v>Paty do Alferes</v>
      </c>
      <c r="G34" s="98">
        <v>7043.5721565581134</v>
      </c>
      <c r="H34" s="98">
        <v>7269.8538074166991</v>
      </c>
      <c r="I34" s="98">
        <v>7606.8401663580935</v>
      </c>
      <c r="J34" s="98">
        <v>7950.5100875809394</v>
      </c>
      <c r="K34" s="98">
        <v>8300.8635710852395</v>
      </c>
      <c r="L34" s="98">
        <v>8615.1722447813881</v>
      </c>
      <c r="M34" s="98">
        <v>8934.9728296205976</v>
      </c>
      <c r="N34" s="98">
        <v>9260.2653256028625</v>
      </c>
      <c r="O34" s="98">
        <v>9591.0497327281882</v>
      </c>
      <c r="P34" s="98">
        <v>9927.3260509965694</v>
      </c>
      <c r="Q34" s="98">
        <v>10203.4088672486</v>
      </c>
      <c r="R34" s="98">
        <v>10483.271094562133</v>
      </c>
      <c r="S34" s="98">
        <v>10766.912732937162</v>
      </c>
      <c r="T34" s="98">
        <v>10915.65691202879</v>
      </c>
      <c r="U34" s="98">
        <v>11064.401091120417</v>
      </c>
      <c r="V34" s="98">
        <v>11154.493807860767</v>
      </c>
      <c r="W34" s="98">
        <v>11244.586524601114</v>
      </c>
      <c r="X34" s="98">
        <v>11334.679241341464</v>
      </c>
      <c r="Y34" s="98">
        <v>11424.771958081812</v>
      </c>
      <c r="Z34" s="98">
        <v>11514.864674822162</v>
      </c>
      <c r="AA34" s="98">
        <v>11560.271016753512</v>
      </c>
      <c r="AB34" s="98">
        <v>11605.677358684861</v>
      </c>
      <c r="AC34" s="98">
        <v>11651.083700616211</v>
      </c>
      <c r="AD34" s="98">
        <v>11696.490042547561</v>
      </c>
      <c r="AE34" s="98">
        <v>11741.89638447891</v>
      </c>
      <c r="AF34" s="98">
        <v>11753.632924908656</v>
      </c>
      <c r="AG34" s="98">
        <v>11765.369465338406</v>
      </c>
      <c r="AH34" s="98">
        <v>11777.106005768152</v>
      </c>
      <c r="AI34" s="98">
        <v>11788.842546197902</v>
      </c>
      <c r="AJ34" s="98">
        <v>11800.579086627647</v>
      </c>
      <c r="AK34" s="98">
        <v>11786.679227190667</v>
      </c>
      <c r="AL34" s="98">
        <v>11772.779367753683</v>
      </c>
      <c r="AM34" s="98">
        <v>11758.879508316699</v>
      </c>
      <c r="AN34" s="98">
        <v>11744.979648879716</v>
      </c>
      <c r="AO34" s="98">
        <v>11731.079789442734</v>
      </c>
      <c r="AP34" s="98">
        <v>11717.179930005752</v>
      </c>
      <c r="AQ34" s="8"/>
    </row>
    <row r="35" spans="2:43">
      <c r="B35" s="5"/>
      <c r="E35" s="18">
        <v>3</v>
      </c>
      <c r="F35" s="47" t="str">
        <f>F29</f>
        <v>Rio de Janeiro - AP 4</v>
      </c>
      <c r="G35" s="98">
        <v>267857.25</v>
      </c>
      <c r="H35" s="98">
        <v>271060.64999999997</v>
      </c>
      <c r="I35" s="98">
        <v>275912.80285714281</v>
      </c>
      <c r="J35" s="98">
        <v>280804.44285714283</v>
      </c>
      <c r="K35" s="98">
        <v>285733.65285714279</v>
      </c>
      <c r="L35" s="98">
        <v>289734.36857142852</v>
      </c>
      <c r="M35" s="98">
        <v>293761.27142857137</v>
      </c>
      <c r="N35" s="98">
        <v>297815.32857142849</v>
      </c>
      <c r="O35" s="98">
        <v>301896.53999999998</v>
      </c>
      <c r="P35" s="98">
        <v>304249.77</v>
      </c>
      <c r="Q35" s="98">
        <v>305615.96999999997</v>
      </c>
      <c r="R35" s="98">
        <v>306982.17</v>
      </c>
      <c r="S35" s="98">
        <v>308347.38</v>
      </c>
      <c r="T35" s="98">
        <v>309713.58</v>
      </c>
      <c r="U35" s="98">
        <v>311079.77999999997</v>
      </c>
      <c r="V35" s="98">
        <v>311625.27</v>
      </c>
      <c r="W35" s="98">
        <v>312169.77</v>
      </c>
      <c r="X35" s="98">
        <v>312714.27</v>
      </c>
      <c r="Y35" s="98">
        <v>313258.77</v>
      </c>
      <c r="Z35" s="98">
        <v>313803.27</v>
      </c>
      <c r="AA35" s="98">
        <v>313678.52999999997</v>
      </c>
      <c r="AB35" s="98">
        <v>313553.78999999998</v>
      </c>
      <c r="AC35" s="98">
        <v>313429.05</v>
      </c>
      <c r="AD35" s="98">
        <v>313304.31</v>
      </c>
      <c r="AE35" s="98">
        <v>313179.57</v>
      </c>
      <c r="AF35" s="98">
        <v>312491.52000000002</v>
      </c>
      <c r="AG35" s="98">
        <v>311803.46999999997</v>
      </c>
      <c r="AH35" s="98">
        <v>311115.42</v>
      </c>
      <c r="AI35" s="98">
        <v>310427.37</v>
      </c>
      <c r="AJ35" s="98">
        <v>309739.32</v>
      </c>
      <c r="AK35" s="98">
        <v>308590.92</v>
      </c>
      <c r="AL35" s="98">
        <v>307442.52</v>
      </c>
      <c r="AM35" s="98">
        <v>306294.12</v>
      </c>
      <c r="AN35" s="98">
        <v>305146.71000000002</v>
      </c>
      <c r="AO35" s="98">
        <v>303998.31</v>
      </c>
      <c r="AP35" s="98">
        <v>302848.92</v>
      </c>
      <c r="AQ35" s="8"/>
    </row>
    <row r="36" spans="2:43">
      <c r="B36" s="5"/>
      <c r="F36" s="102" t="s">
        <v>1</v>
      </c>
      <c r="G36" s="104">
        <f t="shared" ref="G36:AP36" si="105">SUM(G33:G35)</f>
        <v>282806.27053128619</v>
      </c>
      <c r="H36" s="104">
        <f t="shared" si="105"/>
        <v>286369.99822836422</v>
      </c>
      <c r="I36" s="104">
        <f t="shared" si="105"/>
        <v>292017.90671779239</v>
      </c>
      <c r="J36" s="104">
        <f t="shared" si="105"/>
        <v>297656.62709535169</v>
      </c>
      <c r="K36" s="104">
        <f t="shared" si="105"/>
        <v>303348.12177156343</v>
      </c>
      <c r="L36" s="104">
        <f t="shared" si="105"/>
        <v>308250.7444350908</v>
      </c>
      <c r="M36" s="104">
        <f t="shared" si="105"/>
        <v>312715.52234599489</v>
      </c>
      <c r="N36" s="104">
        <f t="shared" si="105"/>
        <v>317212.9464537563</v>
      </c>
      <c r="O36" s="104">
        <f t="shared" si="105"/>
        <v>321743.01675837516</v>
      </c>
      <c r="P36" s="104">
        <f t="shared" si="105"/>
        <v>324550.59754556557</v>
      </c>
      <c r="Q36" s="104">
        <f t="shared" si="105"/>
        <v>326268.2446826456</v>
      </c>
      <c r="R36" s="104">
        <f t="shared" si="105"/>
        <v>327989.67123078718</v>
      </c>
      <c r="S36" s="104">
        <f t="shared" si="105"/>
        <v>329713.88718999026</v>
      </c>
      <c r="T36" s="104">
        <f t="shared" si="105"/>
        <v>331304.19568990992</v>
      </c>
      <c r="U36" s="104">
        <f t="shared" si="105"/>
        <v>332894.50418982952</v>
      </c>
      <c r="V36" s="104">
        <f t="shared" si="105"/>
        <v>333568.5410732546</v>
      </c>
      <c r="W36" s="104">
        <f t="shared" si="105"/>
        <v>334241.58795667958</v>
      </c>
      <c r="X36" s="104">
        <f t="shared" si="105"/>
        <v>334914.63484010461</v>
      </c>
      <c r="Y36" s="104">
        <f t="shared" si="105"/>
        <v>335587.68172352965</v>
      </c>
      <c r="Z36" s="104">
        <f t="shared" si="105"/>
        <v>336260.72860695468</v>
      </c>
      <c r="AA36" s="104">
        <f t="shared" si="105"/>
        <v>336190.77142786898</v>
      </c>
      <c r="AB36" s="104">
        <f t="shared" si="105"/>
        <v>336120.8142487834</v>
      </c>
      <c r="AC36" s="104">
        <f t="shared" si="105"/>
        <v>336050.85706969775</v>
      </c>
      <c r="AD36" s="104">
        <f t="shared" si="105"/>
        <v>335980.89989061217</v>
      </c>
      <c r="AE36" s="104">
        <f t="shared" si="105"/>
        <v>335910.94271152653</v>
      </c>
      <c r="AF36" s="104">
        <f t="shared" si="105"/>
        <v>335221.23926171166</v>
      </c>
      <c r="AG36" s="104">
        <f t="shared" si="105"/>
        <v>334531.53581189667</v>
      </c>
      <c r="AH36" s="104">
        <f t="shared" si="105"/>
        <v>333841.83236208174</v>
      </c>
      <c r="AI36" s="104">
        <f t="shared" si="105"/>
        <v>333152.12891226687</v>
      </c>
      <c r="AJ36" s="104">
        <f t="shared" si="105"/>
        <v>332462.42546245194</v>
      </c>
      <c r="AK36" s="104">
        <f t="shared" si="105"/>
        <v>331268.90974052384</v>
      </c>
      <c r="AL36" s="104">
        <f t="shared" si="105"/>
        <v>330075.39401859581</v>
      </c>
      <c r="AM36" s="104">
        <f t="shared" si="105"/>
        <v>328881.87829666771</v>
      </c>
      <c r="AN36" s="104">
        <f t="shared" si="105"/>
        <v>327689.35257473972</v>
      </c>
      <c r="AO36" s="104">
        <f t="shared" si="105"/>
        <v>326495.83685281163</v>
      </c>
      <c r="AP36" s="104">
        <f t="shared" si="105"/>
        <v>325301.33113088354</v>
      </c>
      <c r="AQ36" s="8"/>
    </row>
    <row r="37" spans="2:43">
      <c r="B37" s="5"/>
      <c r="F37" s="67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8"/>
    </row>
    <row r="38" spans="2:43" ht="13.5" thickBot="1">
      <c r="B38" s="5"/>
      <c r="D38" s="19" t="s">
        <v>95</v>
      </c>
      <c r="E38" s="19"/>
      <c r="F38" s="101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8"/>
    </row>
    <row r="39" spans="2:43" ht="13.5" thickTop="1">
      <c r="B39" s="5"/>
      <c r="D39" s="20"/>
      <c r="E39" s="20"/>
      <c r="F39" s="48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8"/>
    </row>
    <row r="40" spans="2:43">
      <c r="B40" s="5"/>
      <c r="E40" s="18">
        <v>1</v>
      </c>
      <c r="F40" s="47" t="str">
        <f>F33</f>
        <v>Miguel Pereira</v>
      </c>
      <c r="G40" s="99">
        <v>1.35</v>
      </c>
      <c r="H40" s="99">
        <v>1.35</v>
      </c>
      <c r="I40" s="99">
        <v>1.3499999999999999</v>
      </c>
      <c r="J40" s="99">
        <v>1.35</v>
      </c>
      <c r="K40" s="99">
        <v>1.3500000000000003</v>
      </c>
      <c r="L40" s="99">
        <v>1.35</v>
      </c>
      <c r="M40" s="99">
        <v>1.35</v>
      </c>
      <c r="N40" s="99">
        <v>1.35</v>
      </c>
      <c r="O40" s="99">
        <v>1.3499999999999999</v>
      </c>
      <c r="P40" s="99">
        <v>1.35</v>
      </c>
      <c r="Q40" s="99">
        <v>1.35</v>
      </c>
      <c r="R40" s="99">
        <v>1.35</v>
      </c>
      <c r="S40" s="99">
        <v>1.3499999999999999</v>
      </c>
      <c r="T40" s="99">
        <v>1.35</v>
      </c>
      <c r="U40" s="99">
        <v>1.3499999999999999</v>
      </c>
      <c r="V40" s="99">
        <v>1.3499489165526146</v>
      </c>
      <c r="W40" s="99">
        <v>1.3498981997875079</v>
      </c>
      <c r="X40" s="99">
        <v>1.3498478457706733</v>
      </c>
      <c r="Y40" s="99">
        <v>1.3497978506241803</v>
      </c>
      <c r="Z40" s="99">
        <v>1.3497482105251777</v>
      </c>
      <c r="AA40" s="99">
        <v>1.3495959005835418</v>
      </c>
      <c r="AB40" s="99">
        <v>1.3494438854999902</v>
      </c>
      <c r="AC40" s="99">
        <v>1.3492921644191234</v>
      </c>
      <c r="AD40" s="99">
        <v>1.349140736488847</v>
      </c>
      <c r="AE40" s="99">
        <v>1.3489896008603577</v>
      </c>
      <c r="AF40" s="99">
        <v>1.3473424130968656</v>
      </c>
      <c r="AG40" s="99">
        <v>1.3456952339601596</v>
      </c>
      <c r="AH40" s="99">
        <v>1.3440480634501719</v>
      </c>
      <c r="AI40" s="99">
        <v>1.3424009015668352</v>
      </c>
      <c r="AJ40" s="99">
        <v>1.3407537483100811</v>
      </c>
      <c r="AK40" s="99">
        <v>1.3369214029028784</v>
      </c>
      <c r="AL40" s="99">
        <v>1.3330890607022854</v>
      </c>
      <c r="AM40" s="99">
        <v>1.329256721708298</v>
      </c>
      <c r="AN40" s="99">
        <v>1.3254243859209121</v>
      </c>
      <c r="AO40" s="99">
        <v>1.3215920533401233</v>
      </c>
      <c r="AP40" s="99">
        <v>1.317759723965928</v>
      </c>
      <c r="AQ40" s="8"/>
    </row>
    <row r="41" spans="2:43">
      <c r="B41" s="5"/>
      <c r="E41" s="18">
        <v>2</v>
      </c>
      <c r="F41" s="47" t="str">
        <f>F34</f>
        <v>Paty do Alferes</v>
      </c>
      <c r="G41" s="99">
        <v>1.18</v>
      </c>
      <c r="H41" s="99">
        <v>1.18</v>
      </c>
      <c r="I41" s="99">
        <v>1.18</v>
      </c>
      <c r="J41" s="99">
        <v>1.1799999999999997</v>
      </c>
      <c r="K41" s="99">
        <v>1.18</v>
      </c>
      <c r="L41" s="99">
        <v>1.1799999999999997</v>
      </c>
      <c r="M41" s="99">
        <v>1.18</v>
      </c>
      <c r="N41" s="99">
        <v>1.18</v>
      </c>
      <c r="O41" s="99">
        <v>1.18</v>
      </c>
      <c r="P41" s="99">
        <v>1.1799999999999997</v>
      </c>
      <c r="Q41" s="99">
        <v>1.1800000000000002</v>
      </c>
      <c r="R41" s="99">
        <v>1.18</v>
      </c>
      <c r="S41" s="99">
        <v>1.18</v>
      </c>
      <c r="T41" s="99">
        <v>1.18</v>
      </c>
      <c r="U41" s="99">
        <v>1.1799999999999997</v>
      </c>
      <c r="V41" s="99">
        <v>1.18</v>
      </c>
      <c r="W41" s="99">
        <v>1.18</v>
      </c>
      <c r="X41" s="99">
        <v>1.18</v>
      </c>
      <c r="Y41" s="99">
        <v>1.1800000000000002</v>
      </c>
      <c r="Z41" s="99">
        <v>1.1799999999999997</v>
      </c>
      <c r="AA41" s="99">
        <v>1.18</v>
      </c>
      <c r="AB41" s="99">
        <v>1.18</v>
      </c>
      <c r="AC41" s="99">
        <v>1.18</v>
      </c>
      <c r="AD41" s="99">
        <v>1.18</v>
      </c>
      <c r="AE41" s="99">
        <v>1.18</v>
      </c>
      <c r="AF41" s="99">
        <v>1.1798749143506362</v>
      </c>
      <c r="AG41" s="99">
        <v>1.1797501046968177</v>
      </c>
      <c r="AH41" s="99">
        <v>1.1796255701260934</v>
      </c>
      <c r="AI41" s="99">
        <v>1.1795013097300322</v>
      </c>
      <c r="AJ41" s="99">
        <v>1.1793773226041961</v>
      </c>
      <c r="AK41" s="99">
        <v>1.1779881383203556</v>
      </c>
      <c r="AL41" s="99">
        <v>1.1765989540365147</v>
      </c>
      <c r="AM41" s="99">
        <v>1.1752097697526738</v>
      </c>
      <c r="AN41" s="99">
        <v>1.1738205854688331</v>
      </c>
      <c r="AO41" s="99">
        <v>1.1724314011849923</v>
      </c>
      <c r="AP41" s="99">
        <v>1.1710422169011516</v>
      </c>
      <c r="AQ41" s="8"/>
    </row>
    <row r="42" spans="2:43">
      <c r="B42" s="5"/>
      <c r="E42" s="18">
        <v>3</v>
      </c>
      <c r="F42" s="47" t="str">
        <f>F35</f>
        <v>Rio de Janeiro - AP 4</v>
      </c>
      <c r="G42" s="99">
        <v>2.25</v>
      </c>
      <c r="H42" s="99">
        <v>2.25</v>
      </c>
      <c r="I42" s="99">
        <v>2.25</v>
      </c>
      <c r="J42" s="99">
        <v>2.25</v>
      </c>
      <c r="K42" s="99">
        <v>2.25</v>
      </c>
      <c r="L42" s="99">
        <v>2.25</v>
      </c>
      <c r="M42" s="99">
        <v>2.25</v>
      </c>
      <c r="N42" s="99">
        <v>2.25</v>
      </c>
      <c r="O42" s="99">
        <v>2.25</v>
      </c>
      <c r="P42" s="99">
        <v>2.25</v>
      </c>
      <c r="Q42" s="99">
        <v>2.25</v>
      </c>
      <c r="R42" s="99">
        <v>2.25</v>
      </c>
      <c r="S42" s="99">
        <v>2.25</v>
      </c>
      <c r="T42" s="99">
        <v>2.25</v>
      </c>
      <c r="U42" s="99">
        <v>2.25</v>
      </c>
      <c r="V42" s="99">
        <v>2.25</v>
      </c>
      <c r="W42" s="99">
        <v>2.25</v>
      </c>
      <c r="X42" s="99">
        <v>2.25</v>
      </c>
      <c r="Y42" s="99">
        <v>2.25</v>
      </c>
      <c r="Z42" s="99">
        <v>2.25</v>
      </c>
      <c r="AA42" s="99">
        <v>2.2491056020544336</v>
      </c>
      <c r="AB42" s="99">
        <v>2.2482112041088671</v>
      </c>
      <c r="AC42" s="99">
        <v>2.2473168061633011</v>
      </c>
      <c r="AD42" s="99">
        <v>2.2464224082177346</v>
      </c>
      <c r="AE42" s="99">
        <v>2.2455280102721682</v>
      </c>
      <c r="AF42" s="99">
        <v>2.2405946247787667</v>
      </c>
      <c r="AG42" s="99">
        <v>2.2356612392853648</v>
      </c>
      <c r="AH42" s="99">
        <v>2.2307278537919633</v>
      </c>
      <c r="AI42" s="99">
        <v>2.2257944682985618</v>
      </c>
      <c r="AJ42" s="99">
        <v>2.2208610828051603</v>
      </c>
      <c r="AK42" s="99">
        <v>2.2126269429888348</v>
      </c>
      <c r="AL42" s="99">
        <v>2.2043928031725102</v>
      </c>
      <c r="AM42" s="99">
        <v>2.1961586633561851</v>
      </c>
      <c r="AN42" s="99">
        <v>2.1879316219362535</v>
      </c>
      <c r="AO42" s="99">
        <v>2.1796974821199284</v>
      </c>
      <c r="AP42" s="99">
        <v>2.1714562439072096</v>
      </c>
      <c r="AQ42" s="8"/>
    </row>
    <row r="43" spans="2:43">
      <c r="B43" s="5"/>
      <c r="F43" s="67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8"/>
    </row>
    <row r="44" spans="2:43" ht="13.5" thickBot="1">
      <c r="B44" s="5"/>
      <c r="D44" s="19" t="s">
        <v>96</v>
      </c>
      <c r="E44" s="19"/>
      <c r="F44" s="101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8"/>
    </row>
    <row r="45" spans="2:43" ht="13.5" thickTop="1">
      <c r="B45" s="5"/>
      <c r="D45" s="20"/>
      <c r="E45" s="20"/>
      <c r="F45" s="48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8"/>
    </row>
    <row r="46" spans="2:43">
      <c r="B46" s="5"/>
      <c r="E46" s="18">
        <v>1</v>
      </c>
      <c r="F46" s="47" t="str">
        <f>F40</f>
        <v>Miguel Pereira</v>
      </c>
      <c r="G46" s="98">
        <v>5855.8876849837579</v>
      </c>
      <c r="H46" s="98">
        <v>5955.1810525537494</v>
      </c>
      <c r="I46" s="98">
        <v>6295.0101439196096</v>
      </c>
      <c r="J46" s="98">
        <v>6593.832704168819</v>
      </c>
      <c r="K46" s="98">
        <v>6898.9669209891599</v>
      </c>
      <c r="L46" s="98">
        <v>7334.224902874731</v>
      </c>
      <c r="M46" s="98">
        <v>7421.6874724466034</v>
      </c>
      <c r="N46" s="98">
        <v>7509.1500420184748</v>
      </c>
      <c r="O46" s="98">
        <v>7596.6126115903471</v>
      </c>
      <c r="P46" s="98">
        <v>7684.0751811622204</v>
      </c>
      <c r="Q46" s="98">
        <v>7739.900603997793</v>
      </c>
      <c r="R46" s="98">
        <v>7795.7260268333666</v>
      </c>
      <c r="S46" s="98">
        <v>7851.5514496689411</v>
      </c>
      <c r="T46" s="98">
        <v>7907.3768725045138</v>
      </c>
      <c r="U46" s="98">
        <v>7963.2022953400883</v>
      </c>
      <c r="V46" s="98">
        <v>7991.9892768574209</v>
      </c>
      <c r="W46" s="98">
        <v>8020.7762583747517</v>
      </c>
      <c r="X46" s="98">
        <v>8049.5632398920861</v>
      </c>
      <c r="Y46" s="98">
        <v>8078.3502214094187</v>
      </c>
      <c r="Z46" s="98">
        <v>8107.1372029267513</v>
      </c>
      <c r="AA46" s="98">
        <v>8114.9997613211945</v>
      </c>
      <c r="AB46" s="98">
        <v>8122.8623197156394</v>
      </c>
      <c r="AC46" s="98">
        <v>8130.7248781100825</v>
      </c>
      <c r="AD46" s="98">
        <v>8138.5874365045274</v>
      </c>
      <c r="AE46" s="98">
        <v>8146.4499948989705</v>
      </c>
      <c r="AF46" s="98">
        <v>8146.471327637073</v>
      </c>
      <c r="AG46" s="98">
        <v>8146.4926603751755</v>
      </c>
      <c r="AH46" s="98">
        <v>8146.513993113278</v>
      </c>
      <c r="AI46" s="98">
        <v>8146.5353258513805</v>
      </c>
      <c r="AJ46" s="98">
        <v>8146.556658589483</v>
      </c>
      <c r="AK46" s="98">
        <v>8146.5600667958042</v>
      </c>
      <c r="AL46" s="98">
        <v>8146.5634750021254</v>
      </c>
      <c r="AM46" s="98">
        <v>8146.5668832084466</v>
      </c>
      <c r="AN46" s="98">
        <v>8146.5702914147678</v>
      </c>
      <c r="AO46" s="98">
        <v>8146.573699621089</v>
      </c>
      <c r="AP46" s="98">
        <v>8146.5771078274101</v>
      </c>
      <c r="AQ46" s="8"/>
    </row>
    <row r="47" spans="2:43">
      <c r="B47" s="5"/>
      <c r="E47" s="18">
        <v>2</v>
      </c>
      <c r="F47" s="47" t="str">
        <f>F41</f>
        <v>Paty do Alferes</v>
      </c>
      <c r="G47" s="98">
        <v>5969.1289462356899</v>
      </c>
      <c r="H47" s="98">
        <v>6160.8930571327965</v>
      </c>
      <c r="I47" s="98">
        <v>6446.4747172526222</v>
      </c>
      <c r="J47" s="98">
        <v>6737.720413204187</v>
      </c>
      <c r="K47" s="98">
        <v>7034.6301449874918</v>
      </c>
      <c r="L47" s="98">
        <v>7300.9934277808388</v>
      </c>
      <c r="M47" s="98">
        <v>7572.0108725598293</v>
      </c>
      <c r="N47" s="98">
        <v>7847.6824793244596</v>
      </c>
      <c r="O47" s="98">
        <v>8128.008248074736</v>
      </c>
      <c r="P47" s="98">
        <v>8412.9881788106541</v>
      </c>
      <c r="Q47" s="98">
        <v>8646.9566671598295</v>
      </c>
      <c r="R47" s="98">
        <v>8884.1280462390969</v>
      </c>
      <c r="S47" s="98">
        <v>9124.5023160484434</v>
      </c>
      <c r="T47" s="98">
        <v>9250.5567051091439</v>
      </c>
      <c r="U47" s="98">
        <v>9376.6110941698462</v>
      </c>
      <c r="V47" s="98">
        <v>9452.9608541192938</v>
      </c>
      <c r="W47" s="98">
        <v>9529.3106140687414</v>
      </c>
      <c r="X47" s="98">
        <v>9605.6603740181909</v>
      </c>
      <c r="Y47" s="98">
        <v>9682.0101339676366</v>
      </c>
      <c r="Z47" s="98">
        <v>9758.3598939170879</v>
      </c>
      <c r="AA47" s="98">
        <v>9796.8398447063664</v>
      </c>
      <c r="AB47" s="98">
        <v>9835.3197954956449</v>
      </c>
      <c r="AC47" s="98">
        <v>9873.7997462849253</v>
      </c>
      <c r="AD47" s="98">
        <v>9912.2796970742038</v>
      </c>
      <c r="AE47" s="98">
        <v>9950.7596478634841</v>
      </c>
      <c r="AF47" s="98">
        <v>9961.7618630170327</v>
      </c>
      <c r="AG47" s="98">
        <v>9972.7640781705813</v>
      </c>
      <c r="AH47" s="98">
        <v>9983.7662933241299</v>
      </c>
      <c r="AI47" s="98">
        <v>9994.7685084776786</v>
      </c>
      <c r="AJ47" s="98">
        <v>10005.770723631227</v>
      </c>
      <c r="AK47" s="98">
        <v>10005.770723631227</v>
      </c>
      <c r="AL47" s="98">
        <v>10005.770723631227</v>
      </c>
      <c r="AM47" s="98">
        <v>10005.770723631227</v>
      </c>
      <c r="AN47" s="98">
        <v>10005.770723631227</v>
      </c>
      <c r="AO47" s="98">
        <v>10005.770723631227</v>
      </c>
      <c r="AP47" s="98">
        <v>10005.770723631227</v>
      </c>
      <c r="AQ47" s="8"/>
    </row>
    <row r="48" spans="2:43">
      <c r="B48" s="5"/>
      <c r="E48" s="18">
        <v>3</v>
      </c>
      <c r="F48" s="47" t="str">
        <f>F42</f>
        <v>Rio de Janeiro - AP 4</v>
      </c>
      <c r="G48" s="98">
        <v>119047.66666666667</v>
      </c>
      <c r="H48" s="98">
        <v>120471.39999999998</v>
      </c>
      <c r="I48" s="98">
        <v>122627.91238095236</v>
      </c>
      <c r="J48" s="98">
        <v>124801.97460317459</v>
      </c>
      <c r="K48" s="98">
        <v>126992.73460317457</v>
      </c>
      <c r="L48" s="98">
        <v>128770.83047619046</v>
      </c>
      <c r="M48" s="98">
        <v>130560.56507936506</v>
      </c>
      <c r="N48" s="98">
        <v>132362.36825396822</v>
      </c>
      <c r="O48" s="98">
        <v>134176.24</v>
      </c>
      <c r="P48" s="98">
        <v>135222.12</v>
      </c>
      <c r="Q48" s="98">
        <v>135829.31999999998</v>
      </c>
      <c r="R48" s="98">
        <v>136436.51999999999</v>
      </c>
      <c r="S48" s="98">
        <v>137043.28</v>
      </c>
      <c r="T48" s="98">
        <v>137650.48000000001</v>
      </c>
      <c r="U48" s="98">
        <v>138257.68</v>
      </c>
      <c r="V48" s="98">
        <v>138500.12</v>
      </c>
      <c r="W48" s="98">
        <v>138742.12</v>
      </c>
      <c r="X48" s="98">
        <v>138984.12</v>
      </c>
      <c r="Y48" s="98">
        <v>139226.12</v>
      </c>
      <c r="Z48" s="98">
        <v>139468.12</v>
      </c>
      <c r="AA48" s="98">
        <v>139468.12</v>
      </c>
      <c r="AB48" s="98">
        <v>139468.12</v>
      </c>
      <c r="AC48" s="98">
        <v>139468.12</v>
      </c>
      <c r="AD48" s="98">
        <v>139468.12</v>
      </c>
      <c r="AE48" s="98">
        <v>139468.12</v>
      </c>
      <c r="AF48" s="98">
        <v>139468.12</v>
      </c>
      <c r="AG48" s="98">
        <v>139468.12</v>
      </c>
      <c r="AH48" s="98">
        <v>139468.12</v>
      </c>
      <c r="AI48" s="98">
        <v>139468.12</v>
      </c>
      <c r="AJ48" s="98">
        <v>139468.12</v>
      </c>
      <c r="AK48" s="98">
        <v>139468.12</v>
      </c>
      <c r="AL48" s="98">
        <v>139468.12</v>
      </c>
      <c r="AM48" s="98">
        <v>139468.12</v>
      </c>
      <c r="AN48" s="98">
        <v>139468.12</v>
      </c>
      <c r="AO48" s="98">
        <v>139468.12</v>
      </c>
      <c r="AP48" s="98">
        <v>139468.12</v>
      </c>
      <c r="AQ48" s="8"/>
    </row>
    <row r="49" spans="2:45">
      <c r="B49" s="5"/>
      <c r="F49" s="102" t="s">
        <v>1</v>
      </c>
      <c r="G49" s="104">
        <f t="shared" ref="G49:AP49" si="106">SUM(G46:G48)</f>
        <v>130872.68329788612</v>
      </c>
      <c r="H49" s="104">
        <f t="shared" si="106"/>
        <v>132587.47410968653</v>
      </c>
      <c r="I49" s="104">
        <f t="shared" si="106"/>
        <v>135369.3972421246</v>
      </c>
      <c r="J49" s="104">
        <f t="shared" si="106"/>
        <v>138133.5277205476</v>
      </c>
      <c r="K49" s="104">
        <f t="shared" si="106"/>
        <v>140926.33166915123</v>
      </c>
      <c r="L49" s="104">
        <f t="shared" si="106"/>
        <v>143406.04880684603</v>
      </c>
      <c r="M49" s="104">
        <f t="shared" si="106"/>
        <v>145554.26342437149</v>
      </c>
      <c r="N49" s="104">
        <f t="shared" si="106"/>
        <v>147719.20077531115</v>
      </c>
      <c r="O49" s="104">
        <f t="shared" si="106"/>
        <v>149900.86085966509</v>
      </c>
      <c r="P49" s="104">
        <f t="shared" si="106"/>
        <v>151319.18335997287</v>
      </c>
      <c r="Q49" s="104">
        <f t="shared" si="106"/>
        <v>152216.17727115759</v>
      </c>
      <c r="R49" s="104">
        <f t="shared" si="106"/>
        <v>153116.37407307245</v>
      </c>
      <c r="S49" s="104">
        <f t="shared" si="106"/>
        <v>154019.3337657174</v>
      </c>
      <c r="T49" s="104">
        <f t="shared" si="106"/>
        <v>154808.41357761365</v>
      </c>
      <c r="U49" s="104">
        <f t="shared" si="106"/>
        <v>155597.49338950994</v>
      </c>
      <c r="V49" s="104">
        <f t="shared" si="106"/>
        <v>155945.0701309767</v>
      </c>
      <c r="W49" s="104">
        <f t="shared" si="106"/>
        <v>156292.20687244349</v>
      </c>
      <c r="X49" s="104">
        <f t="shared" si="106"/>
        <v>156639.34361391026</v>
      </c>
      <c r="Y49" s="104">
        <f t="shared" si="106"/>
        <v>156986.48035537705</v>
      </c>
      <c r="Z49" s="104">
        <f t="shared" si="106"/>
        <v>157333.61709684384</v>
      </c>
      <c r="AA49" s="104">
        <f t="shared" si="106"/>
        <v>157379.95960602755</v>
      </c>
      <c r="AB49" s="104">
        <f t="shared" si="106"/>
        <v>157426.30211521126</v>
      </c>
      <c r="AC49" s="104">
        <f t="shared" si="106"/>
        <v>157472.644624395</v>
      </c>
      <c r="AD49" s="104">
        <f t="shared" si="106"/>
        <v>157518.98713357872</v>
      </c>
      <c r="AE49" s="104">
        <f t="shared" si="106"/>
        <v>157565.32964276246</v>
      </c>
      <c r="AF49" s="104">
        <f t="shared" si="106"/>
        <v>157576.3531906541</v>
      </c>
      <c r="AG49" s="104">
        <f t="shared" si="106"/>
        <v>157587.37673854575</v>
      </c>
      <c r="AH49" s="104">
        <f t="shared" si="106"/>
        <v>157598.40028643742</v>
      </c>
      <c r="AI49" s="104">
        <f t="shared" si="106"/>
        <v>157609.42383432906</v>
      </c>
      <c r="AJ49" s="104">
        <f t="shared" si="106"/>
        <v>157620.44738222071</v>
      </c>
      <c r="AK49" s="104">
        <f t="shared" si="106"/>
        <v>157620.45079042704</v>
      </c>
      <c r="AL49" s="104">
        <f t="shared" si="106"/>
        <v>157620.45419863335</v>
      </c>
      <c r="AM49" s="104">
        <f t="shared" si="106"/>
        <v>157620.45760683966</v>
      </c>
      <c r="AN49" s="104">
        <f t="shared" si="106"/>
        <v>157620.46101504599</v>
      </c>
      <c r="AO49" s="104">
        <f t="shared" si="106"/>
        <v>157620.46442325233</v>
      </c>
      <c r="AP49" s="104">
        <f t="shared" si="106"/>
        <v>157620.46783145863</v>
      </c>
      <c r="AQ49" s="8"/>
    </row>
    <row r="50" spans="2:45">
      <c r="B50" s="5"/>
      <c r="F50" s="67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8"/>
    </row>
    <row r="51" spans="2:45" ht="13.5" thickBot="1">
      <c r="B51" s="5"/>
      <c r="D51" s="19" t="s">
        <v>97</v>
      </c>
      <c r="E51" s="19"/>
      <c r="F51" s="101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8"/>
    </row>
    <row r="52" spans="2:45" ht="13.5" thickTop="1">
      <c r="B52" s="5"/>
      <c r="D52" s="20"/>
      <c r="E52" s="20"/>
      <c r="F52" s="48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8"/>
    </row>
    <row r="53" spans="2:45" s="21" customFormat="1">
      <c r="B53" s="5"/>
      <c r="E53" s="35">
        <v>1</v>
      </c>
      <c r="F53" s="100" t="str">
        <f>LOOKUP(E53,CAPEX!$E$11:$E$13,CAPEX!$F$11:$F$13)</f>
        <v>Miguel Pereira</v>
      </c>
      <c r="G53" s="70"/>
      <c r="H53" s="74">
        <f>SUM(H54:H58)</f>
        <v>1989048.1673650581</v>
      </c>
      <c r="I53" s="74">
        <f t="shared" ref="I53:AP53" si="107">SUM(I54:I58)</f>
        <v>2011616.3603785359</v>
      </c>
      <c r="J53" s="74">
        <f t="shared" si="107"/>
        <v>2023072.2749021626</v>
      </c>
      <c r="K53" s="74">
        <f t="shared" si="107"/>
        <v>2028569.1968386022</v>
      </c>
      <c r="L53" s="74">
        <f t="shared" si="107"/>
        <v>2015143.7935607322</v>
      </c>
      <c r="M53" s="74">
        <f t="shared" si="107"/>
        <v>2009078.3535274547</v>
      </c>
      <c r="N53" s="74">
        <f t="shared" si="107"/>
        <v>1918783.7437603993</v>
      </c>
      <c r="O53" s="74">
        <f t="shared" si="107"/>
        <v>1816836.9043594012</v>
      </c>
      <c r="P53" s="74">
        <f t="shared" si="107"/>
        <v>1722822.9640266225</v>
      </c>
      <c r="Q53" s="74">
        <f t="shared" si="107"/>
        <v>1626890.6201331115</v>
      </c>
      <c r="R53" s="74">
        <f t="shared" si="107"/>
        <v>1514592.1572379367</v>
      </c>
      <c r="S53" s="74">
        <f t="shared" si="107"/>
        <v>1522861.1381031612</v>
      </c>
      <c r="T53" s="74">
        <f t="shared" si="107"/>
        <v>1531130.1189683857</v>
      </c>
      <c r="U53" s="74">
        <f t="shared" si="107"/>
        <v>1539342.0723793674</v>
      </c>
      <c r="V53" s="74">
        <f t="shared" si="107"/>
        <v>1547554.0257903493</v>
      </c>
      <c r="W53" s="74">
        <f t="shared" si="107"/>
        <v>1551660.00249584</v>
      </c>
      <c r="X53" s="74">
        <f t="shared" si="107"/>
        <v>1555708.9517470878</v>
      </c>
      <c r="Y53" s="74">
        <f t="shared" si="107"/>
        <v>1559814.9284525791</v>
      </c>
      <c r="Z53" s="74">
        <f t="shared" si="107"/>
        <v>1563920.9051580697</v>
      </c>
      <c r="AA53" s="74">
        <f t="shared" si="107"/>
        <v>1567969.8544093177</v>
      </c>
      <c r="AB53" s="74">
        <f t="shared" si="107"/>
        <v>1568540.1289517467</v>
      </c>
      <c r="AC53" s="74">
        <f t="shared" si="107"/>
        <v>1569110.4034941762</v>
      </c>
      <c r="AD53" s="74">
        <f t="shared" si="107"/>
        <v>1569737.7054908483</v>
      </c>
      <c r="AE53" s="74">
        <f t="shared" si="107"/>
        <v>1570250.9525790347</v>
      </c>
      <c r="AF53" s="74">
        <f t="shared" si="107"/>
        <v>1570878.254575707</v>
      </c>
      <c r="AG53" s="74">
        <f t="shared" si="107"/>
        <v>1568540.1289517467</v>
      </c>
      <c r="AH53" s="74">
        <f t="shared" si="107"/>
        <v>1566202.0033277867</v>
      </c>
      <c r="AI53" s="74">
        <f t="shared" si="107"/>
        <v>1563920.9051580697</v>
      </c>
      <c r="AJ53" s="74">
        <f t="shared" si="107"/>
        <v>1561582.7795341094</v>
      </c>
      <c r="AK53" s="74">
        <f t="shared" si="107"/>
        <v>1559301.6813643926</v>
      </c>
      <c r="AL53" s="74">
        <f t="shared" si="107"/>
        <v>1554682.4575707156</v>
      </c>
      <c r="AM53" s="74">
        <f t="shared" si="107"/>
        <v>1550006.206322795</v>
      </c>
      <c r="AN53" s="74">
        <f t="shared" si="107"/>
        <v>1545329.9550748749</v>
      </c>
      <c r="AO53" s="74">
        <f t="shared" si="107"/>
        <v>1540653.7038269548</v>
      </c>
      <c r="AP53" s="74">
        <f t="shared" si="107"/>
        <v>1536034.4800332778</v>
      </c>
      <c r="AQ53" s="8"/>
      <c r="AS53" s="24"/>
    </row>
    <row r="54" spans="2:45" s="21" customFormat="1">
      <c r="B54" s="5"/>
      <c r="C54" s="9"/>
      <c r="D54" s="9"/>
      <c r="E54" s="18"/>
      <c r="F54" s="103" t="s">
        <v>2</v>
      </c>
      <c r="G54" s="80"/>
      <c r="H54" s="75">
        <v>0</v>
      </c>
      <c r="I54" s="75">
        <v>14369.644670758933</v>
      </c>
      <c r="J54" s="75">
        <v>28902.956156250002</v>
      </c>
      <c r="K54" s="75">
        <v>43472.233258928572</v>
      </c>
      <c r="L54" s="75">
        <v>57579.369196428583</v>
      </c>
      <c r="M54" s="75">
        <v>71757.574218750015</v>
      </c>
      <c r="N54" s="75">
        <v>82239.0625</v>
      </c>
      <c r="O54" s="75">
        <v>90847.891666666677</v>
      </c>
      <c r="P54" s="75">
        <v>86146.881770833352</v>
      </c>
      <c r="Q54" s="75">
        <v>81349.9453125</v>
      </c>
      <c r="R54" s="75">
        <v>75734.6484375</v>
      </c>
      <c r="S54" s="75">
        <v>76148.125</v>
      </c>
      <c r="T54" s="75">
        <v>76561.6015625</v>
      </c>
      <c r="U54" s="75">
        <v>76972.2265625</v>
      </c>
      <c r="V54" s="75">
        <v>77382.8515625</v>
      </c>
      <c r="W54" s="75">
        <v>77588.1640625</v>
      </c>
      <c r="X54" s="75">
        <v>77790.625</v>
      </c>
      <c r="Y54" s="75">
        <v>77995.9375</v>
      </c>
      <c r="Z54" s="75">
        <v>78201.25</v>
      </c>
      <c r="AA54" s="75">
        <v>78403.7109375</v>
      </c>
      <c r="AB54" s="75">
        <v>78432.2265625</v>
      </c>
      <c r="AC54" s="75">
        <v>78460.7421875</v>
      </c>
      <c r="AD54" s="75">
        <v>78492.109375</v>
      </c>
      <c r="AE54" s="75">
        <v>78517.7734375</v>
      </c>
      <c r="AF54" s="75">
        <v>78549.140625</v>
      </c>
      <c r="AG54" s="75">
        <v>78432.2265625</v>
      </c>
      <c r="AH54" s="75">
        <v>78315.3125</v>
      </c>
      <c r="AI54" s="75">
        <v>78201.25</v>
      </c>
      <c r="AJ54" s="75">
        <v>78084.3359375</v>
      </c>
      <c r="AK54" s="75">
        <v>77970.2734375</v>
      </c>
      <c r="AL54" s="75">
        <v>77739.296875</v>
      </c>
      <c r="AM54" s="75">
        <v>77505.46875</v>
      </c>
      <c r="AN54" s="75">
        <v>77271.640625</v>
      </c>
      <c r="AO54" s="75">
        <v>77037.8125</v>
      </c>
      <c r="AP54" s="75">
        <v>76806.8359375</v>
      </c>
      <c r="AQ54" s="8"/>
      <c r="AS54" s="24"/>
    </row>
    <row r="55" spans="2:45" s="21" customFormat="1">
      <c r="B55" s="5"/>
      <c r="C55" s="9"/>
      <c r="D55" s="9"/>
      <c r="E55" s="18"/>
      <c r="F55" s="103" t="s">
        <v>47</v>
      </c>
      <c r="G55" s="80"/>
      <c r="H55" s="75">
        <v>1909613.3363999999</v>
      </c>
      <c r="I55" s="75">
        <v>1916910.5990792413</v>
      </c>
      <c r="J55" s="75">
        <v>1913375.6975437496</v>
      </c>
      <c r="K55" s="75">
        <v>1904083.8167410714</v>
      </c>
      <c r="L55" s="75">
        <v>1877087.4358035715</v>
      </c>
      <c r="M55" s="75">
        <v>1857086.0207812502</v>
      </c>
      <c r="N55" s="75">
        <v>1759915.9375</v>
      </c>
      <c r="O55" s="75">
        <v>1653431.6283333336</v>
      </c>
      <c r="P55" s="75">
        <v>1567873.2482291667</v>
      </c>
      <c r="Q55" s="75">
        <v>1480569.0046875</v>
      </c>
      <c r="R55" s="75">
        <v>1378370.6015624998</v>
      </c>
      <c r="S55" s="75">
        <v>1385895.8749999998</v>
      </c>
      <c r="T55" s="75">
        <v>1393421.1484374998</v>
      </c>
      <c r="U55" s="75">
        <v>1400894.5234374998</v>
      </c>
      <c r="V55" s="75">
        <v>1408367.8984375</v>
      </c>
      <c r="W55" s="75">
        <v>1412104.5859374998</v>
      </c>
      <c r="X55" s="75">
        <v>1415789.3749999998</v>
      </c>
      <c r="Y55" s="75">
        <v>1419526.0625</v>
      </c>
      <c r="Z55" s="75">
        <v>1423262.7499999998</v>
      </c>
      <c r="AA55" s="75">
        <v>1426947.5390624998</v>
      </c>
      <c r="AB55" s="75">
        <v>1427466.5234374998</v>
      </c>
      <c r="AC55" s="75">
        <v>1427985.5078124998</v>
      </c>
      <c r="AD55" s="75">
        <v>1428556.3906249998</v>
      </c>
      <c r="AE55" s="75">
        <v>1429023.4765624998</v>
      </c>
      <c r="AF55" s="75">
        <v>1429594.3593749998</v>
      </c>
      <c r="AG55" s="75">
        <v>1427466.5234374998</v>
      </c>
      <c r="AH55" s="75">
        <v>1425338.6874999998</v>
      </c>
      <c r="AI55" s="75">
        <v>1423262.7499999998</v>
      </c>
      <c r="AJ55" s="75">
        <v>1421134.9140624998</v>
      </c>
      <c r="AK55" s="75">
        <v>1419058.9765624998</v>
      </c>
      <c r="AL55" s="75">
        <v>1414855.203125</v>
      </c>
      <c r="AM55" s="75">
        <v>1410599.5312499998</v>
      </c>
      <c r="AN55" s="75">
        <v>1406343.8593749998</v>
      </c>
      <c r="AO55" s="75">
        <v>1402088.1874999998</v>
      </c>
      <c r="AP55" s="75">
        <v>1397884.4140624998</v>
      </c>
      <c r="AQ55" s="8"/>
      <c r="AS55" s="24"/>
    </row>
    <row r="56" spans="2:45" s="21" customFormat="1">
      <c r="B56" s="5"/>
      <c r="C56" s="9"/>
      <c r="D56" s="9"/>
      <c r="E56" s="18"/>
      <c r="F56" s="103" t="s">
        <v>48</v>
      </c>
      <c r="G56" s="80"/>
      <c r="H56" s="75">
        <v>51367.857357404326</v>
      </c>
      <c r="I56" s="75">
        <v>51950.688753119801</v>
      </c>
      <c r="J56" s="75">
        <v>52246.541710732112</v>
      </c>
      <c r="K56" s="75">
        <v>52388.501622296171</v>
      </c>
      <c r="L56" s="75">
        <v>52041.785935940097</v>
      </c>
      <c r="M56" s="75">
        <v>51885.143847753745</v>
      </c>
      <c r="N56" s="75">
        <v>49553.254298391563</v>
      </c>
      <c r="O56" s="75">
        <v>46920.441885745982</v>
      </c>
      <c r="P56" s="75">
        <v>44492.499337215755</v>
      </c>
      <c r="Q56" s="75">
        <v>42015.013352745424</v>
      </c>
      <c r="R56" s="75">
        <v>39114.866680532439</v>
      </c>
      <c r="S56" s="75">
        <v>39328.415973377698</v>
      </c>
      <c r="T56" s="75">
        <v>39541.965266222964</v>
      </c>
      <c r="U56" s="75">
        <v>39754.041805324458</v>
      </c>
      <c r="V56" s="75">
        <v>39966.118344425951</v>
      </c>
      <c r="W56" s="75">
        <v>40072.156613976709</v>
      </c>
      <c r="X56" s="75">
        <v>40176.722129783688</v>
      </c>
      <c r="Y56" s="75">
        <v>40282.760399334438</v>
      </c>
      <c r="Z56" s="75">
        <v>40388.798668885189</v>
      </c>
      <c r="AA56" s="75">
        <v>40493.364184692175</v>
      </c>
      <c r="AB56" s="75">
        <v>40508.091722129786</v>
      </c>
      <c r="AC56" s="75">
        <v>40522.819259567383</v>
      </c>
      <c r="AD56" s="75">
        <v>40539.019550748744</v>
      </c>
      <c r="AE56" s="75">
        <v>40552.274334442591</v>
      </c>
      <c r="AF56" s="75">
        <v>40568.47462562396</v>
      </c>
      <c r="AG56" s="75">
        <v>40508.091722129786</v>
      </c>
      <c r="AH56" s="75">
        <v>40447.708818635612</v>
      </c>
      <c r="AI56" s="75">
        <v>40388.798668885189</v>
      </c>
      <c r="AJ56" s="75">
        <v>40328.415765391015</v>
      </c>
      <c r="AK56" s="75">
        <v>40269.505615640599</v>
      </c>
      <c r="AL56" s="75">
        <v>40150.212562396002</v>
      </c>
      <c r="AM56" s="75">
        <v>40029.446755407647</v>
      </c>
      <c r="AN56" s="75">
        <v>39908.6809484193</v>
      </c>
      <c r="AO56" s="75">
        <v>39787.915141430945</v>
      </c>
      <c r="AP56" s="75">
        <v>39668.622088186356</v>
      </c>
      <c r="AQ56" s="8"/>
      <c r="AS56" s="24"/>
    </row>
    <row r="57" spans="2:45" s="21" customFormat="1">
      <c r="B57" s="5"/>
      <c r="C57" s="9"/>
      <c r="D57" s="9"/>
      <c r="E57" s="18"/>
      <c r="F57" s="103" t="s">
        <v>49</v>
      </c>
      <c r="G57" s="80"/>
      <c r="H57" s="75">
        <v>1456.3052343594013</v>
      </c>
      <c r="I57" s="75">
        <v>1472.8288048564896</v>
      </c>
      <c r="J57" s="75">
        <v>1481.216388706323</v>
      </c>
      <c r="K57" s="75">
        <v>1485.2410253743765</v>
      </c>
      <c r="L57" s="75">
        <v>1475.4114569467556</v>
      </c>
      <c r="M57" s="75">
        <v>1470.9705730033281</v>
      </c>
      <c r="N57" s="75">
        <v>1404.8603022739881</v>
      </c>
      <c r="O57" s="75">
        <v>1330.2187132556853</v>
      </c>
      <c r="P57" s="75">
        <v>1261.385290488076</v>
      </c>
      <c r="Q57" s="75">
        <v>1191.1472857737106</v>
      </c>
      <c r="R57" s="75">
        <v>1108.9266326955076</v>
      </c>
      <c r="S57" s="75">
        <v>1114.9808652246256</v>
      </c>
      <c r="T57" s="75">
        <v>1121.0350977537441</v>
      </c>
      <c r="U57" s="75">
        <v>1127.0475769550749</v>
      </c>
      <c r="V57" s="75">
        <v>1133.0600561564061</v>
      </c>
      <c r="W57" s="75">
        <v>1136.0662957570717</v>
      </c>
      <c r="X57" s="75">
        <v>1139.0307820299502</v>
      </c>
      <c r="Y57" s="75">
        <v>1142.0370216306158</v>
      </c>
      <c r="Z57" s="75">
        <v>1145.0432612312813</v>
      </c>
      <c r="AA57" s="75">
        <v>1148.0077475041599</v>
      </c>
      <c r="AB57" s="75">
        <v>1148.4252807820301</v>
      </c>
      <c r="AC57" s="75">
        <v>1148.8428140599003</v>
      </c>
      <c r="AD57" s="75">
        <v>1149.3021006655574</v>
      </c>
      <c r="AE57" s="75">
        <v>1149.6778806156408</v>
      </c>
      <c r="AF57" s="75">
        <v>1150.1371672212979</v>
      </c>
      <c r="AG57" s="75">
        <v>1148.4252807820301</v>
      </c>
      <c r="AH57" s="75">
        <v>1146.7133943427623</v>
      </c>
      <c r="AI57" s="75">
        <v>1145.0432612312813</v>
      </c>
      <c r="AJ57" s="75">
        <v>1143.3313747920135</v>
      </c>
      <c r="AK57" s="75">
        <v>1141.6612416805326</v>
      </c>
      <c r="AL57" s="75">
        <v>1138.2792221297839</v>
      </c>
      <c r="AM57" s="75">
        <v>1134.855449251248</v>
      </c>
      <c r="AN57" s="75">
        <v>1131.4316763727122</v>
      </c>
      <c r="AO57" s="75">
        <v>1128.0079034941766</v>
      </c>
      <c r="AP57" s="75">
        <v>1124.6258839434279</v>
      </c>
      <c r="AQ57" s="8"/>
      <c r="AS57" s="24"/>
    </row>
    <row r="58" spans="2:45" s="21" customFormat="1">
      <c r="B58" s="5"/>
      <c r="C58" s="9"/>
      <c r="D58" s="9"/>
      <c r="E58" s="18"/>
      <c r="F58" s="103" t="s">
        <v>50</v>
      </c>
      <c r="G58" s="80"/>
      <c r="H58" s="75">
        <v>26610.668373294517</v>
      </c>
      <c r="I58" s="75">
        <v>26912.599070559485</v>
      </c>
      <c r="J58" s="75">
        <v>27065.863102724627</v>
      </c>
      <c r="K58" s="75">
        <v>27139.404190931786</v>
      </c>
      <c r="L58" s="75">
        <v>26959.791167845258</v>
      </c>
      <c r="M58" s="75">
        <v>26878.644106697175</v>
      </c>
      <c r="N58" s="75">
        <v>25670.62915973378</v>
      </c>
      <c r="O58" s="75">
        <v>24306.723760399331</v>
      </c>
      <c r="P58" s="75">
        <v>23048.949398918474</v>
      </c>
      <c r="Q58" s="75">
        <v>21765.509494592348</v>
      </c>
      <c r="R58" s="75">
        <v>20263.113924708821</v>
      </c>
      <c r="S58" s="75">
        <v>20373.741264559067</v>
      </c>
      <c r="T58" s="75">
        <v>20484.368604409319</v>
      </c>
      <c r="U58" s="75">
        <v>20594.232997088187</v>
      </c>
      <c r="V58" s="75">
        <v>20704.097389767056</v>
      </c>
      <c r="W58" s="75">
        <v>20759.029586106491</v>
      </c>
      <c r="X58" s="75">
        <v>20813.198835274543</v>
      </c>
      <c r="Y58" s="75">
        <v>20868.131031613975</v>
      </c>
      <c r="Z58" s="75">
        <v>20923.063227953411</v>
      </c>
      <c r="AA58" s="75">
        <v>20977.232477121466</v>
      </c>
      <c r="AB58" s="75">
        <v>20984.861948835274</v>
      </c>
      <c r="AC58" s="75">
        <v>20992.491420549082</v>
      </c>
      <c r="AD58" s="75">
        <v>21000.883839434275</v>
      </c>
      <c r="AE58" s="75">
        <v>21007.750363976706</v>
      </c>
      <c r="AF58" s="75">
        <v>21016.142782861898</v>
      </c>
      <c r="AG58" s="75">
        <v>20984.861948835274</v>
      </c>
      <c r="AH58" s="75">
        <v>20953.58111480865</v>
      </c>
      <c r="AI58" s="75">
        <v>20923.063227953411</v>
      </c>
      <c r="AJ58" s="75">
        <v>20891.782393926787</v>
      </c>
      <c r="AK58" s="75">
        <v>20861.264507071548</v>
      </c>
      <c r="AL58" s="75">
        <v>20799.465786189685</v>
      </c>
      <c r="AM58" s="75">
        <v>20736.904118136441</v>
      </c>
      <c r="AN58" s="75">
        <v>20674.342450083197</v>
      </c>
      <c r="AO58" s="75">
        <v>20611.780782029949</v>
      </c>
      <c r="AP58" s="75">
        <v>20549.982061148086</v>
      </c>
      <c r="AQ58" s="8"/>
      <c r="AS58" s="24"/>
    </row>
    <row r="59" spans="2:45" s="21" customFormat="1">
      <c r="B59" s="5"/>
      <c r="C59" s="9"/>
      <c r="D59" s="9"/>
      <c r="E59" s="18"/>
      <c r="F59" s="67"/>
      <c r="G59" s="82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"/>
    </row>
    <row r="60" spans="2:45" s="21" customFormat="1">
      <c r="B60" s="5"/>
      <c r="E60" s="35">
        <f>E53+1</f>
        <v>2</v>
      </c>
      <c r="F60" s="100" t="str">
        <f>LOOKUP(E60,CAPEX!$E$11:$E$13,CAPEX!$F$11:$F$13)</f>
        <v>Paty do Alferes</v>
      </c>
      <c r="G60" s="83"/>
      <c r="H60" s="74">
        <f t="shared" ref="H60" si="108">SUM(H61:H65)</f>
        <v>1490603.2195247558</v>
      </c>
      <c r="I60" s="74">
        <f t="shared" ref="I60" si="109">SUM(I61:I65)</f>
        <v>1523861.963629416</v>
      </c>
      <c r="J60" s="74">
        <f t="shared" ref="J60" si="110">SUM(J61:J65)</f>
        <v>1539364.6959173942</v>
      </c>
      <c r="K60" s="74">
        <f t="shared" ref="K60" si="111">SUM(K61:K65)</f>
        <v>1568502.9030828322</v>
      </c>
      <c r="L60" s="74">
        <f t="shared" ref="L60" si="112">SUM(L61:L65)</f>
        <v>1580160.327647445</v>
      </c>
      <c r="M60" s="74">
        <f t="shared" ref="M60" si="113">SUM(M61:M65)</f>
        <v>1582772.6095709305</v>
      </c>
      <c r="N60" s="74">
        <f t="shared" ref="N60" si="114">SUM(N61:N65)</f>
        <v>1583419.8559987617</v>
      </c>
      <c r="O60" s="74">
        <f t="shared" ref="O60" si="115">SUM(O61:O65)</f>
        <v>1591620.5109491078</v>
      </c>
      <c r="P60" s="74">
        <f t="shared" ref="P60" si="116">SUM(P61:P65)</f>
        <v>1588366.8066508316</v>
      </c>
      <c r="Q60" s="74">
        <f t="shared" ref="Q60" si="117">SUM(Q61:Q65)</f>
        <v>1582903.844899429</v>
      </c>
      <c r="R60" s="74">
        <f t="shared" ref="R60" si="118">SUM(R61:R65)</f>
        <v>1567019.7109086772</v>
      </c>
      <c r="S60" s="74">
        <f t="shared" ref="S60" si="119">SUM(S61:S65)</f>
        <v>1602662.9155127103</v>
      </c>
      <c r="T60" s="74">
        <f t="shared" ref="T60" si="120">SUM(T61:T65)</f>
        <v>1638713.8038295342</v>
      </c>
      <c r="U60" s="74">
        <f t="shared" ref="U60" si="121">SUM(U61:U65)</f>
        <v>1654089.3038548038</v>
      </c>
      <c r="V60" s="74">
        <f t="shared" ref="V60" si="122">SUM(V61:V65)</f>
        <v>1669464.8038800729</v>
      </c>
      <c r="W60" s="74">
        <f t="shared" ref="W60" si="123">SUM(W61:W65)</f>
        <v>1678200.8834398848</v>
      </c>
      <c r="X60" s="74">
        <f t="shared" ref="X60" si="124">SUM(X61:X65)</f>
        <v>1686878.7224692979</v>
      </c>
      <c r="Y60" s="74">
        <f t="shared" ref="Y60" si="125">SUM(Y61:Y65)</f>
        <v>1695556.5614987109</v>
      </c>
      <c r="Z60" s="74">
        <f t="shared" ref="Z60" si="126">SUM(Z61:Z65)</f>
        <v>1704292.6410585232</v>
      </c>
      <c r="AA60" s="74">
        <f t="shared" ref="AA60" si="127">SUM(AA61:AA65)</f>
        <v>1712912.2395575377</v>
      </c>
      <c r="AB60" s="74">
        <f t="shared" ref="AB60" si="128">SUM(AB61:AB65)</f>
        <v>1716697.8740334562</v>
      </c>
      <c r="AC60" s="74">
        <f t="shared" ref="AC60" si="129">SUM(AC61:AC65)</f>
        <v>1720367.0274485776</v>
      </c>
      <c r="AD60" s="74">
        <f t="shared" ref="AD60" si="130">SUM(AD61:AD65)</f>
        <v>1724094.4213940974</v>
      </c>
      <c r="AE60" s="74">
        <f t="shared" ref="AE60" si="131">SUM(AE61:AE65)</f>
        <v>1727821.815339617</v>
      </c>
      <c r="AF60" s="74">
        <f t="shared" ref="AF60" si="132">SUM(AF61:AF65)</f>
        <v>1731549.2092851365</v>
      </c>
      <c r="AG60" s="74">
        <f t="shared" ref="AG60" si="133">SUM(AG61:AG65)</f>
        <v>1731432.7282243397</v>
      </c>
      <c r="AH60" s="74">
        <f t="shared" ref="AH60" si="134">SUM(AH61:AH65)</f>
        <v>1731374.4876939405</v>
      </c>
      <c r="AI60" s="74">
        <f t="shared" ref="AI60" si="135">SUM(AI61:AI65)</f>
        <v>1731199.766102744</v>
      </c>
      <c r="AJ60" s="74">
        <f t="shared" ref="AJ60" si="136">SUM(AJ61:AJ65)</f>
        <v>1731141.5255723451</v>
      </c>
      <c r="AK60" s="74">
        <f t="shared" ref="AK60" si="137">SUM(AK61:AK65)</f>
        <v>1731083.2850419462</v>
      </c>
      <c r="AL60" s="74">
        <f t="shared" ref="AL60" si="138">SUM(AL61:AL65)</f>
        <v>1727996.5369308128</v>
      </c>
      <c r="AM60" s="74">
        <f t="shared" ref="AM60" si="139">SUM(AM61:AM65)</f>
        <v>1724851.5482892806</v>
      </c>
      <c r="AN60" s="74">
        <f t="shared" ref="AN60" si="140">SUM(AN61:AN65)</f>
        <v>1721764.8001781474</v>
      </c>
      <c r="AO60" s="74">
        <f t="shared" ref="AO60" si="141">SUM(AO61:AO65)</f>
        <v>1718619.811536615</v>
      </c>
      <c r="AP60" s="74">
        <f t="shared" ref="AP60" si="142">SUM(AP61:AP65)</f>
        <v>1715591.3039558798</v>
      </c>
      <c r="AQ60" s="8"/>
      <c r="AS60" s="24"/>
    </row>
    <row r="61" spans="2:45" s="21" customFormat="1">
      <c r="B61" s="5"/>
      <c r="C61" s="9"/>
      <c r="D61" s="9"/>
      <c r="E61" s="18"/>
      <c r="F61" s="103" t="s">
        <v>2</v>
      </c>
      <c r="G61" s="80"/>
      <c r="H61" s="75">
        <v>0</v>
      </c>
      <c r="I61" s="75">
        <v>10885.50400075988</v>
      </c>
      <c r="J61" s="75">
        <v>21992.491388297873</v>
      </c>
      <c r="K61" s="75">
        <v>33613.171732522795</v>
      </c>
      <c r="L61" s="75">
        <v>45150.655319148937</v>
      </c>
      <c r="M61" s="75">
        <v>56531.621580547129</v>
      </c>
      <c r="N61" s="75">
        <v>67865.687006079039</v>
      </c>
      <c r="O61" s="75">
        <v>79586.696808510649</v>
      </c>
      <c r="P61" s="75">
        <v>79424</v>
      </c>
      <c r="Q61" s="75">
        <v>79150.832446808519</v>
      </c>
      <c r="R61" s="75">
        <v>78356.569148936163</v>
      </c>
      <c r="S61" s="75">
        <v>80138.856382978731</v>
      </c>
      <c r="T61" s="75">
        <v>81941.529255319154</v>
      </c>
      <c r="U61" s="75">
        <v>82710.359042553202</v>
      </c>
      <c r="V61" s="75">
        <v>83479.188829787236</v>
      </c>
      <c r="W61" s="75">
        <v>83916.023936170212</v>
      </c>
      <c r="X61" s="75">
        <v>84349.946808510649</v>
      </c>
      <c r="Y61" s="75">
        <v>84783.869680851072</v>
      </c>
      <c r="Z61" s="75">
        <v>85220.704787234048</v>
      </c>
      <c r="AA61" s="75">
        <v>85651.715425531918</v>
      </c>
      <c r="AB61" s="75">
        <v>85841.01063829787</v>
      </c>
      <c r="AC61" s="75">
        <v>86024.481382978731</v>
      </c>
      <c r="AD61" s="75">
        <v>86210.864361702144</v>
      </c>
      <c r="AE61" s="75">
        <v>86397.247340425529</v>
      </c>
      <c r="AF61" s="75">
        <v>86583.630319148928</v>
      </c>
      <c r="AG61" s="75">
        <v>86577.805851063837</v>
      </c>
      <c r="AH61" s="75">
        <v>86574.893617021284</v>
      </c>
      <c r="AI61" s="75">
        <v>86566.156914893611</v>
      </c>
      <c r="AJ61" s="75">
        <v>86563.244680851072</v>
      </c>
      <c r="AK61" s="75">
        <v>86560.332446808519</v>
      </c>
      <c r="AL61" s="75">
        <v>86405.984042553202</v>
      </c>
      <c r="AM61" s="75">
        <v>86248.723404255332</v>
      </c>
      <c r="AN61" s="75">
        <v>86094.375</v>
      </c>
      <c r="AO61" s="75">
        <v>85937.114361702144</v>
      </c>
      <c r="AP61" s="75">
        <v>85785.678191489365</v>
      </c>
      <c r="AQ61" s="8"/>
      <c r="AS61" s="24"/>
    </row>
    <row r="62" spans="2:45" s="21" customFormat="1">
      <c r="B62" s="5"/>
      <c r="C62" s="9"/>
      <c r="D62" s="9"/>
      <c r="E62" s="18"/>
      <c r="F62" s="103" t="s">
        <v>47</v>
      </c>
      <c r="G62" s="80"/>
      <c r="H62" s="75">
        <v>1401266.8790999998</v>
      </c>
      <c r="I62" s="75">
        <v>1421646.8224992401</v>
      </c>
      <c r="J62" s="75">
        <v>1425113.4419617022</v>
      </c>
      <c r="K62" s="75">
        <v>1440884.6282674773</v>
      </c>
      <c r="L62" s="75">
        <v>1440305.9046808509</v>
      </c>
      <c r="M62" s="75">
        <v>1431380.6584194528</v>
      </c>
      <c r="N62" s="75">
        <v>1420655.047993921</v>
      </c>
      <c r="O62" s="75">
        <v>1416643.2031914892</v>
      </c>
      <c r="P62" s="75">
        <v>1413747.2000000002</v>
      </c>
      <c r="Q62" s="75">
        <v>1408884.8175531914</v>
      </c>
      <c r="R62" s="75">
        <v>1394746.9308510637</v>
      </c>
      <c r="S62" s="75">
        <v>1426471.6436170212</v>
      </c>
      <c r="T62" s="75">
        <v>1458559.2207446806</v>
      </c>
      <c r="U62" s="75">
        <v>1472244.3909574468</v>
      </c>
      <c r="V62" s="75">
        <v>1485929.5611702127</v>
      </c>
      <c r="W62" s="75">
        <v>1493705.2260638296</v>
      </c>
      <c r="X62" s="75">
        <v>1501429.0531914893</v>
      </c>
      <c r="Y62" s="75">
        <v>1509152.8803191488</v>
      </c>
      <c r="Z62" s="75">
        <v>1516928.5452127659</v>
      </c>
      <c r="AA62" s="75">
        <v>1524600.5345744682</v>
      </c>
      <c r="AB62" s="75">
        <v>1527969.9893617022</v>
      </c>
      <c r="AC62" s="75">
        <v>1531235.7686170212</v>
      </c>
      <c r="AD62" s="75">
        <v>1534553.385638298</v>
      </c>
      <c r="AE62" s="75">
        <v>1537871.0026595744</v>
      </c>
      <c r="AF62" s="75">
        <v>1541188.619680851</v>
      </c>
      <c r="AG62" s="75">
        <v>1541084.9441489363</v>
      </c>
      <c r="AH62" s="75">
        <v>1541033.1063829786</v>
      </c>
      <c r="AI62" s="75">
        <v>1540877.5930851062</v>
      </c>
      <c r="AJ62" s="75">
        <v>1540825.7553191488</v>
      </c>
      <c r="AK62" s="75">
        <v>1540773.9175531911</v>
      </c>
      <c r="AL62" s="75">
        <v>1538026.5159574465</v>
      </c>
      <c r="AM62" s="75">
        <v>1535227.2765957445</v>
      </c>
      <c r="AN62" s="75">
        <v>1532479.875</v>
      </c>
      <c r="AO62" s="75">
        <v>1529680.6356382978</v>
      </c>
      <c r="AP62" s="75">
        <v>1526985.0718085105</v>
      </c>
      <c r="AQ62" s="8"/>
      <c r="AS62" s="24"/>
    </row>
    <row r="63" spans="2:45" s="21" customFormat="1">
      <c r="B63" s="5"/>
      <c r="C63" s="9"/>
      <c r="D63" s="9"/>
      <c r="E63" s="18"/>
      <c r="F63" s="103" t="s">
        <v>48</v>
      </c>
      <c r="G63" s="80"/>
      <c r="H63" s="75">
        <v>40897.135628455559</v>
      </c>
      <c r="I63" s="75">
        <v>41809.643632372274</v>
      </c>
      <c r="J63" s="75">
        <v>42234.986430971097</v>
      </c>
      <c r="K63" s="75">
        <v>43034.440769191897</v>
      </c>
      <c r="L63" s="75">
        <v>43354.281265477344</v>
      </c>
      <c r="M63" s="75">
        <v>43425.953489664935</v>
      </c>
      <c r="N63" s="75">
        <v>43443.711753297626</v>
      </c>
      <c r="O63" s="75">
        <v>43668.710125334823</v>
      </c>
      <c r="P63" s="75">
        <v>43579.439429928745</v>
      </c>
      <c r="Q63" s="75">
        <v>43429.554145398492</v>
      </c>
      <c r="R63" s="75">
        <v>42993.746967706073</v>
      </c>
      <c r="S63" s="75">
        <v>43971.676542679546</v>
      </c>
      <c r="T63" s="75">
        <v>44960.791586647807</v>
      </c>
      <c r="U63" s="75">
        <v>45382.643560165765</v>
      </c>
      <c r="V63" s="75">
        <v>45804.495533683737</v>
      </c>
      <c r="W63" s="75">
        <v>46044.184155000759</v>
      </c>
      <c r="X63" s="75">
        <v>46282.274852175673</v>
      </c>
      <c r="Y63" s="75">
        <v>46520.365549350587</v>
      </c>
      <c r="Z63" s="75">
        <v>46760.054170667609</v>
      </c>
      <c r="AA63" s="75">
        <v>46996.546943700407</v>
      </c>
      <c r="AB63" s="75">
        <v>47100.412012937792</v>
      </c>
      <c r="AC63" s="75">
        <v>47201.081233890945</v>
      </c>
      <c r="AD63" s="75">
        <v>47303.348378986208</v>
      </c>
      <c r="AE63" s="75">
        <v>47405.615524081477</v>
      </c>
      <c r="AF63" s="75">
        <v>47507.882669176739</v>
      </c>
      <c r="AG63" s="75">
        <v>47504.686820892515</v>
      </c>
      <c r="AH63" s="75">
        <v>47503.088896750392</v>
      </c>
      <c r="AI63" s="75">
        <v>47498.295124324046</v>
      </c>
      <c r="AJ63" s="75">
        <v>47496.697200181938</v>
      </c>
      <c r="AK63" s="75">
        <v>47495.099276039822</v>
      </c>
      <c r="AL63" s="75">
        <v>47410.409296507809</v>
      </c>
      <c r="AM63" s="75">
        <v>47324.12139283368</v>
      </c>
      <c r="AN63" s="75">
        <v>47239.431413301667</v>
      </c>
      <c r="AO63" s="75">
        <v>47153.143509627538</v>
      </c>
      <c r="AP63" s="75">
        <v>47070.05145423764</v>
      </c>
      <c r="AQ63" s="8"/>
      <c r="AS63" s="24"/>
    </row>
    <row r="64" spans="2:45" s="21" customFormat="1">
      <c r="B64" s="5"/>
      <c r="C64" s="9"/>
      <c r="D64" s="9"/>
      <c r="E64" s="18"/>
      <c r="F64" s="103" t="s">
        <v>49</v>
      </c>
      <c r="G64" s="80"/>
      <c r="H64" s="75">
        <v>2761.8844839995954</v>
      </c>
      <c r="I64" s="75">
        <v>2823.5084011472177</v>
      </c>
      <c r="J64" s="75">
        <v>2852.2328498837619</v>
      </c>
      <c r="K64" s="75">
        <v>2906.2219740233481</v>
      </c>
      <c r="L64" s="75">
        <v>2927.8215919543136</v>
      </c>
      <c r="M64" s="75">
        <v>2932.6617941072423</v>
      </c>
      <c r="N64" s="75">
        <v>2933.8610534694499</v>
      </c>
      <c r="O64" s="75">
        <v>2949.0557487239098</v>
      </c>
      <c r="P64" s="75">
        <v>2943.0270783847982</v>
      </c>
      <c r="Q64" s="75">
        <v>2932.9049552736647</v>
      </c>
      <c r="R64" s="75">
        <v>2903.4738211957342</v>
      </c>
      <c r="S64" s="75">
        <v>2969.5158184666707</v>
      </c>
      <c r="T64" s="75">
        <v>3036.3131980593325</v>
      </c>
      <c r="U64" s="75">
        <v>3064.8019027644409</v>
      </c>
      <c r="V64" s="75">
        <v>3093.2906074695511</v>
      </c>
      <c r="W64" s="75">
        <v>3109.4773715065448</v>
      </c>
      <c r="X64" s="75">
        <v>3125.5562237832919</v>
      </c>
      <c r="Y64" s="75">
        <v>3141.6350760600394</v>
      </c>
      <c r="Z64" s="75">
        <v>3157.8218400970327</v>
      </c>
      <c r="AA64" s="75">
        <v>3173.7927806135335</v>
      </c>
      <c r="AB64" s="75">
        <v>3180.8070450295645</v>
      </c>
      <c r="AC64" s="75">
        <v>3187.6054859251026</v>
      </c>
      <c r="AD64" s="75">
        <v>3194.5118385808864</v>
      </c>
      <c r="AE64" s="75">
        <v>3201.4181912366707</v>
      </c>
      <c r="AF64" s="75">
        <v>3208.3245438924541</v>
      </c>
      <c r="AG64" s="75">
        <v>3208.1087203719612</v>
      </c>
      <c r="AH64" s="75">
        <v>3208.000808611715</v>
      </c>
      <c r="AI64" s="75">
        <v>3207.6770733309745</v>
      </c>
      <c r="AJ64" s="75">
        <v>3207.5691615707287</v>
      </c>
      <c r="AK64" s="75">
        <v>3207.4612498104811</v>
      </c>
      <c r="AL64" s="75">
        <v>3201.7419265174103</v>
      </c>
      <c r="AM64" s="75">
        <v>3195.9146914640919</v>
      </c>
      <c r="AN64" s="75">
        <v>3190.1953681710206</v>
      </c>
      <c r="AO64" s="75">
        <v>3184.368133117704</v>
      </c>
      <c r="AP64" s="75">
        <v>3178.756721584879</v>
      </c>
      <c r="AQ64" s="8"/>
      <c r="AS64" s="24"/>
    </row>
    <row r="65" spans="2:45" s="21" customFormat="1">
      <c r="B65" s="5"/>
      <c r="C65" s="9"/>
      <c r="D65" s="9"/>
      <c r="E65" s="18"/>
      <c r="F65" s="103" t="s">
        <v>50</v>
      </c>
      <c r="G65" s="80"/>
      <c r="H65" s="75">
        <v>45677.320312301003</v>
      </c>
      <c r="I65" s="75">
        <v>46696.485095896292</v>
      </c>
      <c r="J65" s="75">
        <v>47171.543286539141</v>
      </c>
      <c r="K65" s="75">
        <v>48064.440339616915</v>
      </c>
      <c r="L65" s="75">
        <v>48421.664790013638</v>
      </c>
      <c r="M65" s="75">
        <v>48501.71428715824</v>
      </c>
      <c r="N65" s="75">
        <v>48521.548191994749</v>
      </c>
      <c r="O65" s="75">
        <v>48772.845075049278</v>
      </c>
      <c r="P65" s="75">
        <v>48673.140142517805</v>
      </c>
      <c r="Q65" s="75">
        <v>48505.735798756752</v>
      </c>
      <c r="R65" s="75">
        <v>48018.990119775612</v>
      </c>
      <c r="S65" s="75">
        <v>49111.223151564162</v>
      </c>
      <c r="T65" s="75">
        <v>50215.949044827408</v>
      </c>
      <c r="U65" s="75">
        <v>50687.108391873451</v>
      </c>
      <c r="V65" s="75">
        <v>51158.267738919494</v>
      </c>
      <c r="W65" s="75">
        <v>51425.971913377463</v>
      </c>
      <c r="X65" s="75">
        <v>51691.891393339065</v>
      </c>
      <c r="Y65" s="75">
        <v>51957.810873300652</v>
      </c>
      <c r="Z65" s="75">
        <v>52225.515047758628</v>
      </c>
      <c r="AA65" s="75">
        <v>52489.649833223826</v>
      </c>
      <c r="AB65" s="75">
        <v>52605.654975488957</v>
      </c>
      <c r="AC65" s="75">
        <v>52718.090728761308</v>
      </c>
      <c r="AD65" s="75">
        <v>52832.311176530042</v>
      </c>
      <c r="AE65" s="75">
        <v>52946.531624298776</v>
      </c>
      <c r="AF65" s="75">
        <v>53060.752072067509</v>
      </c>
      <c r="AG65" s="75">
        <v>53057.182683074738</v>
      </c>
      <c r="AH65" s="75">
        <v>53055.397988578363</v>
      </c>
      <c r="AI65" s="75">
        <v>53050.043905089195</v>
      </c>
      <c r="AJ65" s="75">
        <v>53048.259210592805</v>
      </c>
      <c r="AK65" s="75">
        <v>53046.474516096416</v>
      </c>
      <c r="AL65" s="75">
        <v>52951.885707787929</v>
      </c>
      <c r="AM65" s="75">
        <v>52855.512204983053</v>
      </c>
      <c r="AN65" s="75">
        <v>52760.923396674581</v>
      </c>
      <c r="AO65" s="75">
        <v>52664.549893869713</v>
      </c>
      <c r="AP65" s="75">
        <v>52571.745780057608</v>
      </c>
      <c r="AQ65" s="8"/>
      <c r="AS65" s="24"/>
    </row>
    <row r="66" spans="2:45" s="21" customFormat="1">
      <c r="B66" s="5"/>
      <c r="C66" s="9"/>
      <c r="D66" s="9"/>
      <c r="E66" s="18"/>
      <c r="F66" s="67"/>
      <c r="G66" s="82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"/>
    </row>
    <row r="67" spans="2:45" s="21" customFormat="1">
      <c r="B67" s="5"/>
      <c r="E67" s="35">
        <f>E60+1</f>
        <v>3</v>
      </c>
      <c r="F67" s="100" t="str">
        <f>LOOKUP(E67,CAPEX!$E$11:$E$13,CAPEX!$F$11:$F$13)</f>
        <v>Rio de Janeiro - AP 4</v>
      </c>
      <c r="G67" s="83"/>
      <c r="H67" s="74">
        <f t="shared" ref="H67" si="143">SUM(H68:H72)</f>
        <v>80394307.194375008</v>
      </c>
      <c r="I67" s="74">
        <f t="shared" ref="I67" si="144">SUM(I68:I72)</f>
        <v>80877816.694687501</v>
      </c>
      <c r="J67" s="74">
        <f t="shared" ref="J67" si="145">SUM(J68:J72)</f>
        <v>86161505.685937494</v>
      </c>
      <c r="K67" s="74">
        <f t="shared" ref="K67" si="146">SUM(K68:K72)</f>
        <v>90793021.094999999</v>
      </c>
      <c r="L67" s="74">
        <f t="shared" ref="L67" si="147">SUM(L68:L72)</f>
        <v>96439709.795000002</v>
      </c>
      <c r="M67" s="74">
        <f t="shared" ref="M67" si="148">SUM(M68:M72)</f>
        <v>100054811.278125</v>
      </c>
      <c r="N67" s="74">
        <f t="shared" ref="N67" si="149">SUM(N68:N72)</f>
        <v>103602631.125</v>
      </c>
      <c r="O67" s="74">
        <f t="shared" ref="O67" si="150">SUM(O68:O72)</f>
        <v>100295995.74999999</v>
      </c>
      <c r="P67" s="74">
        <f t="shared" ref="P67" si="151">SUM(P68:P72)</f>
        <v>97306733.350000009</v>
      </c>
      <c r="Q67" s="74">
        <f t="shared" ref="Q67" si="152">SUM(Q68:Q72)</f>
        <v>93302019.049999997</v>
      </c>
      <c r="R67" s="74">
        <f t="shared" ref="R67" si="153">SUM(R68:R72)</f>
        <v>89491971.112499997</v>
      </c>
      <c r="S67" s="74">
        <f t="shared" ref="S67" si="154">SUM(S68:S72)</f>
        <v>89686403.418750003</v>
      </c>
      <c r="T67" s="74">
        <f t="shared" ref="T67" si="155">SUM(T68:T72)</f>
        <v>89880733.981250003</v>
      </c>
      <c r="U67" s="74">
        <f t="shared" ref="U67" si="156">SUM(U68:U72)</f>
        <v>90075166.287499994</v>
      </c>
      <c r="V67" s="74">
        <f t="shared" ref="V67" si="157">SUM(V68:V72)</f>
        <v>90269598.59375</v>
      </c>
      <c r="W67" s="74">
        <f t="shared" ref="W67" si="158">SUM(W68:W72)</f>
        <v>90307142.037499994</v>
      </c>
      <c r="X67" s="74">
        <f t="shared" ref="X67" si="159">SUM(X68:X72)</f>
        <v>90344685.481249973</v>
      </c>
      <c r="Y67" s="74">
        <f t="shared" ref="Y67" si="160">SUM(Y68:Y72)</f>
        <v>90382228.925000012</v>
      </c>
      <c r="Z67" s="74">
        <f t="shared" ref="Z67" si="161">SUM(Z68:Z72)</f>
        <v>90419772.368750021</v>
      </c>
      <c r="AA67" s="74">
        <f t="shared" ref="AA67" si="162">SUM(AA68:AA72)</f>
        <v>90457315.8125</v>
      </c>
      <c r="AB67" s="74">
        <f t="shared" ref="AB67" si="163">SUM(AB68:AB72)</f>
        <v>90353130.212500006</v>
      </c>
      <c r="AC67" s="74">
        <f t="shared" ref="AC67" si="164">SUM(AC68:AC72)</f>
        <v>90248944.612499997</v>
      </c>
      <c r="AD67" s="74">
        <f t="shared" ref="AD67" si="165">SUM(AD68:AD72)</f>
        <v>90144759.012500018</v>
      </c>
      <c r="AE67" s="74">
        <f t="shared" ref="AE67" si="166">SUM(AE68:AE72)</f>
        <v>90040573.412499979</v>
      </c>
      <c r="AF67" s="74">
        <f t="shared" ref="AF67" si="167">SUM(AF68:AF72)</f>
        <v>89936387.8125</v>
      </c>
      <c r="AG67" s="74">
        <f t="shared" ref="AG67" si="168">SUM(AG68:AG72)</f>
        <v>89701054.518750012</v>
      </c>
      <c r="AH67" s="74">
        <f t="shared" ref="AH67" si="169">SUM(AH68:AH72)</f>
        <v>89465619.481250003</v>
      </c>
      <c r="AI67" s="74">
        <f t="shared" ref="AI67" si="170">SUM(AI68:AI72)</f>
        <v>89230184.443750009</v>
      </c>
      <c r="AJ67" s="74">
        <f t="shared" ref="AJ67" si="171">SUM(AJ68:AJ72)</f>
        <v>88994749.406250015</v>
      </c>
      <c r="AK67" s="74">
        <f t="shared" ref="AK67" si="172">SUM(AK68:AK72)</f>
        <v>88759314.368750006</v>
      </c>
      <c r="AL67" s="74">
        <f t="shared" ref="AL67" si="173">SUM(AL68:AL72)</f>
        <v>88409621.099999979</v>
      </c>
      <c r="AM67" s="74">
        <f t="shared" ref="AM67" si="174">SUM(AM68:AM72)</f>
        <v>88059927.831249997</v>
      </c>
      <c r="AN67" s="74">
        <f t="shared" ref="AN67" si="175">SUM(AN68:AN72)</f>
        <v>87710234.562500015</v>
      </c>
      <c r="AO67" s="74">
        <f t="shared" ref="AO67" si="176">SUM(AO68:AO72)</f>
        <v>87360541.293749988</v>
      </c>
      <c r="AP67" s="74">
        <f t="shared" ref="AP67" si="177">SUM(AP68:AP72)</f>
        <v>87010848.024999991</v>
      </c>
      <c r="AQ67" s="8"/>
      <c r="AS67" s="24"/>
    </row>
    <row r="68" spans="2:45" s="21" customFormat="1">
      <c r="B68" s="5"/>
      <c r="C68" s="9"/>
      <c r="D68" s="9"/>
      <c r="E68" s="18"/>
      <c r="F68" s="103" t="s">
        <v>2</v>
      </c>
      <c r="G68" s="80"/>
      <c r="H68" s="75">
        <v>1425009.8764143279</v>
      </c>
      <c r="I68" s="75">
        <v>1806481.725497504</v>
      </c>
      <c r="J68" s="75">
        <v>2321760.767270356</v>
      </c>
      <c r="K68" s="75">
        <v>2865181.748207903</v>
      </c>
      <c r="L68" s="75">
        <v>3488028.3306315681</v>
      </c>
      <c r="M68" s="75">
        <v>4080099.6580497269</v>
      </c>
      <c r="N68" s="75">
        <v>4702453.2506831614</v>
      </c>
      <c r="O68" s="75">
        <v>5014799.7874999996</v>
      </c>
      <c r="P68" s="75">
        <v>4865336.6675000004</v>
      </c>
      <c r="Q68" s="75">
        <v>4665100.9524999997</v>
      </c>
      <c r="R68" s="75">
        <v>4474598.555625</v>
      </c>
      <c r="S68" s="75">
        <v>4484320.1709375</v>
      </c>
      <c r="T68" s="75">
        <v>4494036.6990625001</v>
      </c>
      <c r="U68" s="75">
        <v>4503758.3143749991</v>
      </c>
      <c r="V68" s="75">
        <v>4513479.9296875</v>
      </c>
      <c r="W68" s="75">
        <v>4515357.1018749997</v>
      </c>
      <c r="X68" s="75">
        <v>4517234.2740625003</v>
      </c>
      <c r="Y68" s="75">
        <v>4519111.44625</v>
      </c>
      <c r="Z68" s="75">
        <v>4520988.6184374997</v>
      </c>
      <c r="AA68" s="75">
        <v>4522865.7906249994</v>
      </c>
      <c r="AB68" s="75">
        <v>4517656.5106250001</v>
      </c>
      <c r="AC68" s="75">
        <v>4512447.2306249999</v>
      </c>
      <c r="AD68" s="75">
        <v>4507237.9506250005</v>
      </c>
      <c r="AE68" s="75">
        <v>4502028.6706249993</v>
      </c>
      <c r="AF68" s="75">
        <v>4496819.390625</v>
      </c>
      <c r="AG68" s="75">
        <v>4485052.7259375006</v>
      </c>
      <c r="AH68" s="75">
        <v>4473280.9740625005</v>
      </c>
      <c r="AI68" s="75">
        <v>4461509.2221874995</v>
      </c>
      <c r="AJ68" s="75">
        <v>4449737.4703124994</v>
      </c>
      <c r="AK68" s="75">
        <v>4437965.7184374994</v>
      </c>
      <c r="AL68" s="75">
        <v>4420481.0549999988</v>
      </c>
      <c r="AM68" s="75">
        <v>4402996.3915625</v>
      </c>
      <c r="AN68" s="75">
        <v>4385511.7281249994</v>
      </c>
      <c r="AO68" s="75">
        <v>4368027.0646875007</v>
      </c>
      <c r="AP68" s="75">
        <v>4350542.4012500001</v>
      </c>
      <c r="AQ68" s="8"/>
      <c r="AS68" s="24"/>
    </row>
    <row r="69" spans="2:45" s="21" customFormat="1">
      <c r="B69" s="5"/>
      <c r="C69" s="9"/>
      <c r="D69" s="9"/>
      <c r="E69" s="18"/>
      <c r="F69" s="103" t="s">
        <v>47</v>
      </c>
      <c r="G69" s="80"/>
      <c r="H69" s="75">
        <v>62890435.879085675</v>
      </c>
      <c r="I69" s="75">
        <v>62895771.630252495</v>
      </c>
      <c r="J69" s="75">
        <v>66607443.781479657</v>
      </c>
      <c r="K69" s="75">
        <v>69769235.127792105</v>
      </c>
      <c r="L69" s="75">
        <v>73663739.505368426</v>
      </c>
      <c r="M69" s="75">
        <v>75963749.364450276</v>
      </c>
      <c r="N69" s="75">
        <v>78179651.649316847</v>
      </c>
      <c r="O69" s="75">
        <v>75221996.8125</v>
      </c>
      <c r="P69" s="75">
        <v>72980050.012500003</v>
      </c>
      <c r="Q69" s="75">
        <v>69976514.287500009</v>
      </c>
      <c r="R69" s="75">
        <v>67118978.334374994</v>
      </c>
      <c r="S69" s="75">
        <v>67264802.564062506</v>
      </c>
      <c r="T69" s="75">
        <v>67410550.485937506</v>
      </c>
      <c r="U69" s="75">
        <v>67556374.715625003</v>
      </c>
      <c r="V69" s="75">
        <v>67702198.9453125</v>
      </c>
      <c r="W69" s="75">
        <v>67730356.528125003</v>
      </c>
      <c r="X69" s="75">
        <v>67758514.110937491</v>
      </c>
      <c r="Y69" s="75">
        <v>67786671.693749994</v>
      </c>
      <c r="Z69" s="75">
        <v>67814829.276562512</v>
      </c>
      <c r="AA69" s="75">
        <v>67842986.859375</v>
      </c>
      <c r="AB69" s="75">
        <v>67764847.659374997</v>
      </c>
      <c r="AC69" s="75">
        <v>67686708.459374994</v>
      </c>
      <c r="AD69" s="75">
        <v>67608569.259375006</v>
      </c>
      <c r="AE69" s="75">
        <v>67530430.059374988</v>
      </c>
      <c r="AF69" s="75">
        <v>67452290.859375</v>
      </c>
      <c r="AG69" s="75">
        <v>67275790.889062509</v>
      </c>
      <c r="AH69" s="75">
        <v>67099214.610937499</v>
      </c>
      <c r="AI69" s="75">
        <v>66922638.332812503</v>
      </c>
      <c r="AJ69" s="75">
        <v>66746062.0546875</v>
      </c>
      <c r="AK69" s="75">
        <v>66569485.776562497</v>
      </c>
      <c r="AL69" s="75">
        <v>66307215.825000003</v>
      </c>
      <c r="AM69" s="75">
        <v>66044945.873437501</v>
      </c>
      <c r="AN69" s="75">
        <v>65782675.921875</v>
      </c>
      <c r="AO69" s="75">
        <v>65520405.970312499</v>
      </c>
      <c r="AP69" s="75">
        <v>65258136.018750004</v>
      </c>
      <c r="AQ69" s="8"/>
      <c r="AS69" s="24"/>
    </row>
    <row r="70" spans="2:45" s="21" customFormat="1">
      <c r="B70" s="5"/>
      <c r="C70" s="9"/>
      <c r="D70" s="9"/>
      <c r="E70" s="18"/>
      <c r="F70" s="103" t="s">
        <v>48</v>
      </c>
      <c r="G70" s="80"/>
      <c r="H70" s="75">
        <v>10722097.899804169</v>
      </c>
      <c r="I70" s="75">
        <v>10786583.015464185</v>
      </c>
      <c r="J70" s="75">
        <v>11491262.645320661</v>
      </c>
      <c r="K70" s="75">
        <v>12108962.621518658</v>
      </c>
      <c r="L70" s="75">
        <v>12862055.112318229</v>
      </c>
      <c r="M70" s="75">
        <v>13344197.111826692</v>
      </c>
      <c r="N70" s="75">
        <v>13817365.835541045</v>
      </c>
      <c r="O70" s="75">
        <v>13376363.612286782</v>
      </c>
      <c r="P70" s="75">
        <v>12977689.064056505</v>
      </c>
      <c r="Q70" s="75">
        <v>12443584.843448825</v>
      </c>
      <c r="R70" s="75">
        <v>11935443.055622334</v>
      </c>
      <c r="S70" s="75">
        <v>11961374.272585955</v>
      </c>
      <c r="T70" s="75">
        <v>11987291.920100613</v>
      </c>
      <c r="U70" s="75">
        <v>12013223.137064233</v>
      </c>
      <c r="V70" s="75">
        <v>12039154.354027852</v>
      </c>
      <c r="W70" s="75">
        <v>12044161.480694298</v>
      </c>
      <c r="X70" s="75">
        <v>12049168.607360739</v>
      </c>
      <c r="Y70" s="75">
        <v>12054175.734027185</v>
      </c>
      <c r="Z70" s="75">
        <v>12059182.86069363</v>
      </c>
      <c r="AA70" s="75">
        <v>12064189.987360073</v>
      </c>
      <c r="AB70" s="75">
        <v>12050294.871624468</v>
      </c>
      <c r="AC70" s="75">
        <v>12036399.755888859</v>
      </c>
      <c r="AD70" s="75">
        <v>12022504.640153252</v>
      </c>
      <c r="AE70" s="75">
        <v>12008609.524417643</v>
      </c>
      <c r="AF70" s="75">
        <v>11994714.408682037</v>
      </c>
      <c r="AG70" s="75">
        <v>11963328.273236275</v>
      </c>
      <c r="AH70" s="75">
        <v>11931928.568341551</v>
      </c>
      <c r="AI70" s="75">
        <v>11900528.863446828</v>
      </c>
      <c r="AJ70" s="75">
        <v>11869129.158552105</v>
      </c>
      <c r="AK70" s="75">
        <v>11837729.453657383</v>
      </c>
      <c r="AL70" s="75">
        <v>11791091.257579958</v>
      </c>
      <c r="AM70" s="75">
        <v>11744453.061502533</v>
      </c>
      <c r="AN70" s="75">
        <v>11697814.865425106</v>
      </c>
      <c r="AO70" s="75">
        <v>11651176.669347681</v>
      </c>
      <c r="AP70" s="75">
        <v>11604538.473270256</v>
      </c>
      <c r="AQ70" s="8"/>
      <c r="AS70" s="24"/>
    </row>
    <row r="71" spans="2:45" s="21" customFormat="1">
      <c r="B71" s="5"/>
      <c r="C71" s="9"/>
      <c r="D71" s="9"/>
      <c r="E71" s="18"/>
      <c r="F71" s="103" t="s">
        <v>49</v>
      </c>
      <c r="G71" s="80"/>
      <c r="H71" s="75">
        <v>1131348.459451759</v>
      </c>
      <c r="I71" s="75">
        <v>1138152.6443175639</v>
      </c>
      <c r="J71" s="75">
        <v>1212507.3294822762</v>
      </c>
      <c r="K71" s="75">
        <v>1277684.3053880597</v>
      </c>
      <c r="L71" s="75">
        <v>1357147.3020191896</v>
      </c>
      <c r="M71" s="75">
        <v>1408020.7983702025</v>
      </c>
      <c r="N71" s="75">
        <v>1457947.4742537313</v>
      </c>
      <c r="O71" s="75">
        <v>1411414.865565032</v>
      </c>
      <c r="P71" s="75">
        <v>1369348.4863752665</v>
      </c>
      <c r="Q71" s="75">
        <v>1312992.1657356077</v>
      </c>
      <c r="R71" s="75">
        <v>1259375.2864445627</v>
      </c>
      <c r="S71" s="75">
        <v>1262111.4340378465</v>
      </c>
      <c r="T71" s="75">
        <v>1264846.1498427505</v>
      </c>
      <c r="U71" s="75">
        <v>1267582.2974360341</v>
      </c>
      <c r="V71" s="75">
        <v>1270318.4450293176</v>
      </c>
      <c r="W71" s="75">
        <v>1270846.7749413645</v>
      </c>
      <c r="X71" s="75">
        <v>1271375.1048534117</v>
      </c>
      <c r="Y71" s="75">
        <v>1271903.4347654586</v>
      </c>
      <c r="Z71" s="75">
        <v>1272431.7646775052</v>
      </c>
      <c r="AA71" s="75">
        <v>1272960.0945895521</v>
      </c>
      <c r="AB71" s="75">
        <v>1271493.9432889125</v>
      </c>
      <c r="AC71" s="75">
        <v>1270027.7919882729</v>
      </c>
      <c r="AD71" s="75">
        <v>1268561.6406876331</v>
      </c>
      <c r="AE71" s="75">
        <v>1267095.4893869935</v>
      </c>
      <c r="AF71" s="75">
        <v>1265629.3380863541</v>
      </c>
      <c r="AG71" s="75">
        <v>1262317.6115644989</v>
      </c>
      <c r="AH71" s="75">
        <v>1259004.4532542643</v>
      </c>
      <c r="AI71" s="75">
        <v>1255691.29494403</v>
      </c>
      <c r="AJ71" s="75">
        <v>1252378.1366337955</v>
      </c>
      <c r="AK71" s="75">
        <v>1249064.9783235607</v>
      </c>
      <c r="AL71" s="75">
        <v>1244143.9216631129</v>
      </c>
      <c r="AM71" s="75">
        <v>1239222.8650026652</v>
      </c>
      <c r="AN71" s="75">
        <v>1234301.8083422175</v>
      </c>
      <c r="AO71" s="75">
        <v>1229380.75168177</v>
      </c>
      <c r="AP71" s="75">
        <v>1224459.695021322</v>
      </c>
      <c r="AQ71" s="8"/>
      <c r="AS71" s="24"/>
    </row>
    <row r="72" spans="2:45" s="21" customFormat="1">
      <c r="B72" s="5"/>
      <c r="C72" s="9"/>
      <c r="D72" s="9"/>
      <c r="E72" s="18"/>
      <c r="F72" s="103" t="s">
        <v>50</v>
      </c>
      <c r="G72" s="80"/>
      <c r="H72" s="75">
        <v>4225415.0796190705</v>
      </c>
      <c r="I72" s="75">
        <v>4250827.6791557502</v>
      </c>
      <c r="J72" s="75">
        <v>4528531.1623845613</v>
      </c>
      <c r="K72" s="75">
        <v>4771957.2920932844</v>
      </c>
      <c r="L72" s="75">
        <v>5068739.5446625808</v>
      </c>
      <c r="M72" s="75">
        <v>5258744.3454281045</v>
      </c>
      <c r="N72" s="75">
        <v>5445212.9152052244</v>
      </c>
      <c r="O72" s="75">
        <v>5271420.6721481886</v>
      </c>
      <c r="P72" s="75">
        <v>5114309.1195682315</v>
      </c>
      <c r="Q72" s="75">
        <v>4903826.8008155655</v>
      </c>
      <c r="R72" s="75">
        <v>4703575.8804331031</v>
      </c>
      <c r="S72" s="75">
        <v>4713794.9771261998</v>
      </c>
      <c r="T72" s="75">
        <v>4724008.7263066359</v>
      </c>
      <c r="U72" s="75">
        <v>4734227.8229997344</v>
      </c>
      <c r="V72" s="75">
        <v>4744446.9196928311</v>
      </c>
      <c r="W72" s="75">
        <v>4746420.1518643396</v>
      </c>
      <c r="X72" s="75">
        <v>4748393.3840358471</v>
      </c>
      <c r="Y72" s="75">
        <v>4750366.6162073566</v>
      </c>
      <c r="Z72" s="75">
        <v>4752339.848378865</v>
      </c>
      <c r="AA72" s="75">
        <v>4754313.0805503735</v>
      </c>
      <c r="AB72" s="75">
        <v>4748837.2275866214</v>
      </c>
      <c r="AC72" s="75">
        <v>4743361.3746228674</v>
      </c>
      <c r="AD72" s="75">
        <v>4737885.5216591163</v>
      </c>
      <c r="AE72" s="75">
        <v>4732409.6686953623</v>
      </c>
      <c r="AF72" s="75">
        <v>4726933.8157316111</v>
      </c>
      <c r="AG72" s="75">
        <v>4714565.0189492274</v>
      </c>
      <c r="AH72" s="75">
        <v>4702190.8746541841</v>
      </c>
      <c r="AI72" s="75">
        <v>4689816.7303591417</v>
      </c>
      <c r="AJ72" s="75">
        <v>4677442.5860641003</v>
      </c>
      <c r="AK72" s="75">
        <v>4665068.441769057</v>
      </c>
      <c r="AL72" s="75">
        <v>4646689.0407569306</v>
      </c>
      <c r="AM72" s="75">
        <v>4628309.6397448033</v>
      </c>
      <c r="AN72" s="75">
        <v>4609930.238732676</v>
      </c>
      <c r="AO72" s="75">
        <v>4591550.8377205497</v>
      </c>
      <c r="AP72" s="75">
        <v>4573171.4367084224</v>
      </c>
      <c r="AQ72" s="8"/>
      <c r="AS72" s="24"/>
    </row>
    <row r="73" spans="2:45" s="21" customFormat="1">
      <c r="B73" s="5"/>
      <c r="C73" s="9"/>
      <c r="D73" s="9"/>
      <c r="E73" s="18"/>
      <c r="F73" s="67"/>
      <c r="G73" s="82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"/>
    </row>
    <row r="74" spans="2:45" s="21" customFormat="1">
      <c r="B74" s="5"/>
      <c r="E74" s="35"/>
      <c r="F74" s="100" t="s">
        <v>1</v>
      </c>
      <c r="G74" s="83"/>
      <c r="H74" s="74">
        <f>SUM(H75:H79)</f>
        <v>83873958.581264824</v>
      </c>
      <c r="I74" s="74">
        <f t="shared" ref="I74:AP74" si="178">SUM(I75:I79)</f>
        <v>84413295.018695459</v>
      </c>
      <c r="J74" s="74">
        <f t="shared" si="178"/>
        <v>89723942.656757057</v>
      </c>
      <c r="K74" s="74">
        <f t="shared" si="178"/>
        <v>94390093.194921434</v>
      </c>
      <c r="L74" s="74">
        <f t="shared" si="178"/>
        <v>100035013.91620819</v>
      </c>
      <c r="M74" s="74">
        <f t="shared" si="178"/>
        <v>103646662.24122339</v>
      </c>
      <c r="N74" s="74">
        <f t="shared" si="178"/>
        <v>107104834.72475919</v>
      </c>
      <c r="O74" s="74">
        <f t="shared" si="178"/>
        <v>103704453.16530851</v>
      </c>
      <c r="P74" s="74">
        <f t="shared" si="178"/>
        <v>100617923.12067746</v>
      </c>
      <c r="Q74" s="74">
        <f t="shared" si="178"/>
        <v>96511813.51503256</v>
      </c>
      <c r="R74" s="74">
        <f t="shared" si="178"/>
        <v>92573582.98064661</v>
      </c>
      <c r="S74" s="74">
        <f t="shared" si="178"/>
        <v>92811927.472365871</v>
      </c>
      <c r="T74" s="74">
        <f t="shared" si="178"/>
        <v>93050577.904047921</v>
      </c>
      <c r="U74" s="74">
        <f t="shared" si="178"/>
        <v>93268597.663734168</v>
      </c>
      <c r="V74" s="74">
        <f t="shared" si="178"/>
        <v>93486617.423420429</v>
      </c>
      <c r="W74" s="74">
        <f t="shared" si="178"/>
        <v>93537002.923435733</v>
      </c>
      <c r="X74" s="74">
        <f t="shared" si="178"/>
        <v>93587273.155466378</v>
      </c>
      <c r="Y74" s="74">
        <f t="shared" si="178"/>
        <v>93637600.414951295</v>
      </c>
      <c r="Z74" s="74">
        <f t="shared" si="178"/>
        <v>93687985.914966598</v>
      </c>
      <c r="AA74" s="74">
        <f t="shared" si="178"/>
        <v>93738197.906466842</v>
      </c>
      <c r="AB74" s="74">
        <f t="shared" si="178"/>
        <v>93638368.215485215</v>
      </c>
      <c r="AC74" s="74">
        <f t="shared" si="178"/>
        <v>93538422.043442756</v>
      </c>
      <c r="AD74" s="74">
        <f t="shared" si="178"/>
        <v>93438591.139384955</v>
      </c>
      <c r="AE74" s="74">
        <f t="shared" si="178"/>
        <v>93338646.18041864</v>
      </c>
      <c r="AF74" s="74">
        <f t="shared" si="178"/>
        <v>93238815.276360869</v>
      </c>
      <c r="AG74" s="74">
        <f t="shared" si="178"/>
        <v>93001027.375926107</v>
      </c>
      <c r="AH74" s="74">
        <f t="shared" si="178"/>
        <v>92763195.972271726</v>
      </c>
      <c r="AI74" s="74">
        <f t="shared" si="178"/>
        <v>92525305.115010828</v>
      </c>
      <c r="AJ74" s="74">
        <f t="shared" si="178"/>
        <v>92287473.711356461</v>
      </c>
      <c r="AK74" s="74">
        <f t="shared" si="178"/>
        <v>92049699.335156336</v>
      </c>
      <c r="AL74" s="74">
        <f t="shared" si="178"/>
        <v>91692300.094501525</v>
      </c>
      <c r="AM74" s="74">
        <f t="shared" si="178"/>
        <v>91334785.585862085</v>
      </c>
      <c r="AN74" s="74">
        <f t="shared" si="178"/>
        <v>90977329.317753032</v>
      </c>
      <c r="AO74" s="74">
        <f t="shared" si="178"/>
        <v>90619814.809113577</v>
      </c>
      <c r="AP74" s="74">
        <f t="shared" si="178"/>
        <v>90262473.808989167</v>
      </c>
      <c r="AQ74" s="8"/>
      <c r="AS74" s="24"/>
    </row>
    <row r="75" spans="2:45" s="21" customFormat="1">
      <c r="B75" s="5"/>
      <c r="C75" s="9"/>
      <c r="D75" s="9"/>
      <c r="E75" s="18"/>
      <c r="F75" s="103" t="s">
        <v>2</v>
      </c>
      <c r="G75" s="80"/>
      <c r="H75" s="75">
        <f t="shared" ref="H75:Q79" si="179">SUMIF($F$53:$F$72,$F75,H$53:H$72)</f>
        <v>1425009.8764143279</v>
      </c>
      <c r="I75" s="75">
        <f t="shared" si="179"/>
        <v>1831736.8741690228</v>
      </c>
      <c r="J75" s="75">
        <f t="shared" si="179"/>
        <v>2372656.2148149037</v>
      </c>
      <c r="K75" s="75">
        <f t="shared" si="179"/>
        <v>2942267.1531993542</v>
      </c>
      <c r="L75" s="75">
        <f t="shared" si="179"/>
        <v>3590758.3551471457</v>
      </c>
      <c r="M75" s="75">
        <f t="shared" si="179"/>
        <v>4208388.8538490236</v>
      </c>
      <c r="N75" s="75">
        <f t="shared" si="179"/>
        <v>4852558.0001892401</v>
      </c>
      <c r="O75" s="75">
        <f t="shared" si="179"/>
        <v>5185234.3759751767</v>
      </c>
      <c r="P75" s="75">
        <f t="shared" si="179"/>
        <v>5030907.5492708338</v>
      </c>
      <c r="Q75" s="75">
        <f t="shared" si="179"/>
        <v>4825601.7302593086</v>
      </c>
      <c r="R75" s="75">
        <f t="shared" ref="R75:AA79" si="180">SUMIF($F$53:$F$72,$F75,R$53:R$72)</f>
        <v>4628689.7732114363</v>
      </c>
      <c r="S75" s="75">
        <f t="shared" si="180"/>
        <v>4640607.152320479</v>
      </c>
      <c r="T75" s="75">
        <f t="shared" si="180"/>
        <v>4652539.8298803195</v>
      </c>
      <c r="U75" s="75">
        <f t="shared" si="180"/>
        <v>4663440.8999800524</v>
      </c>
      <c r="V75" s="75">
        <f t="shared" si="180"/>
        <v>4674341.9700797871</v>
      </c>
      <c r="W75" s="75">
        <f t="shared" si="180"/>
        <v>4676861.2898736699</v>
      </c>
      <c r="X75" s="75">
        <f t="shared" si="180"/>
        <v>4679374.8458710108</v>
      </c>
      <c r="Y75" s="75">
        <f t="shared" si="180"/>
        <v>4681891.2534308508</v>
      </c>
      <c r="Z75" s="75">
        <f t="shared" si="180"/>
        <v>4684410.5732247336</v>
      </c>
      <c r="AA75" s="75">
        <f t="shared" si="180"/>
        <v>4686921.2169880318</v>
      </c>
      <c r="AB75" s="75">
        <f t="shared" ref="AB75:AP79" si="181">SUMIF($F$53:$F$72,$F75,AB$53:AB$72)</f>
        <v>4681929.7478257976</v>
      </c>
      <c r="AC75" s="75">
        <f t="shared" si="181"/>
        <v>4676932.4541954789</v>
      </c>
      <c r="AD75" s="75">
        <f t="shared" si="181"/>
        <v>4671940.924361703</v>
      </c>
      <c r="AE75" s="75">
        <f t="shared" si="181"/>
        <v>4666943.6914029252</v>
      </c>
      <c r="AF75" s="75">
        <f t="shared" si="181"/>
        <v>4661952.1615691492</v>
      </c>
      <c r="AG75" s="75">
        <f t="shared" si="181"/>
        <v>4650062.7583510643</v>
      </c>
      <c r="AH75" s="75">
        <f t="shared" si="181"/>
        <v>4638171.1801795214</v>
      </c>
      <c r="AI75" s="75">
        <f t="shared" si="181"/>
        <v>4626276.6291023931</v>
      </c>
      <c r="AJ75" s="75">
        <f t="shared" si="181"/>
        <v>4614385.0509308502</v>
      </c>
      <c r="AK75" s="75">
        <f t="shared" si="181"/>
        <v>4602496.3243218083</v>
      </c>
      <c r="AL75" s="75">
        <f t="shared" si="181"/>
        <v>4584626.335917552</v>
      </c>
      <c r="AM75" s="75">
        <f t="shared" si="181"/>
        <v>4566750.5837167557</v>
      </c>
      <c r="AN75" s="75">
        <f t="shared" si="181"/>
        <v>4548877.7437499994</v>
      </c>
      <c r="AO75" s="75">
        <f t="shared" si="181"/>
        <v>4531001.9915492032</v>
      </c>
      <c r="AP75" s="75">
        <f t="shared" si="181"/>
        <v>4513134.9153789897</v>
      </c>
      <c r="AQ75" s="8"/>
      <c r="AS75" s="24"/>
    </row>
    <row r="76" spans="2:45" s="21" customFormat="1">
      <c r="B76" s="5"/>
      <c r="C76" s="9"/>
      <c r="D76" s="9"/>
      <c r="E76" s="18"/>
      <c r="F76" s="103" t="s">
        <v>47</v>
      </c>
      <c r="G76" s="80"/>
      <c r="H76" s="75">
        <f t="shared" si="179"/>
        <v>66201316.094585672</v>
      </c>
      <c r="I76" s="75">
        <f t="shared" si="179"/>
        <v>66234329.051830977</v>
      </c>
      <c r="J76" s="75">
        <f t="shared" si="179"/>
        <v>69945932.920985103</v>
      </c>
      <c r="K76" s="75">
        <f t="shared" si="179"/>
        <v>73114203.572800651</v>
      </c>
      <c r="L76" s="75">
        <f t="shared" si="179"/>
        <v>76981132.845852852</v>
      </c>
      <c r="M76" s="75">
        <f t="shared" si="179"/>
        <v>79252216.043650985</v>
      </c>
      <c r="N76" s="75">
        <f t="shared" si="179"/>
        <v>81360222.634810776</v>
      </c>
      <c r="O76" s="75">
        <f t="shared" si="179"/>
        <v>78292071.644024819</v>
      </c>
      <c r="P76" s="75">
        <f t="shared" si="179"/>
        <v>75961670.460729167</v>
      </c>
      <c r="Q76" s="75">
        <f t="shared" si="179"/>
        <v>72865968.109740704</v>
      </c>
      <c r="R76" s="75">
        <f t="shared" si="180"/>
        <v>69892095.866788551</v>
      </c>
      <c r="S76" s="75">
        <f t="shared" si="180"/>
        <v>70077170.082679525</v>
      </c>
      <c r="T76" s="75">
        <f t="shared" si="180"/>
        <v>70262530.85511969</v>
      </c>
      <c r="U76" s="75">
        <f t="shared" si="180"/>
        <v>70429513.630019948</v>
      </c>
      <c r="V76" s="75">
        <f t="shared" si="180"/>
        <v>70596496.40492022</v>
      </c>
      <c r="W76" s="75">
        <f t="shared" si="180"/>
        <v>70636166.340126336</v>
      </c>
      <c r="X76" s="75">
        <f t="shared" si="180"/>
        <v>70675732.539128974</v>
      </c>
      <c r="Y76" s="75">
        <f t="shared" si="180"/>
        <v>70715350.636569142</v>
      </c>
      <c r="Z76" s="75">
        <f t="shared" si="180"/>
        <v>70755020.571775272</v>
      </c>
      <c r="AA76" s="75">
        <f t="shared" si="180"/>
        <v>70794534.933011964</v>
      </c>
      <c r="AB76" s="75">
        <f t="shared" si="181"/>
        <v>70720284.1721742</v>
      </c>
      <c r="AC76" s="75">
        <f t="shared" si="181"/>
        <v>70645929.735804513</v>
      </c>
      <c r="AD76" s="75">
        <f t="shared" si="181"/>
        <v>70571679.035638303</v>
      </c>
      <c r="AE76" s="75">
        <f t="shared" si="181"/>
        <v>70497324.538597062</v>
      </c>
      <c r="AF76" s="75">
        <f t="shared" si="181"/>
        <v>70423073.838430852</v>
      </c>
      <c r="AG76" s="75">
        <f t="shared" si="181"/>
        <v>70244342.356648952</v>
      </c>
      <c r="AH76" s="75">
        <f t="shared" si="181"/>
        <v>70065586.404820472</v>
      </c>
      <c r="AI76" s="75">
        <f t="shared" si="181"/>
        <v>69886778.675897613</v>
      </c>
      <c r="AJ76" s="75">
        <f t="shared" si="181"/>
        <v>69708022.724069148</v>
      </c>
      <c r="AK76" s="75">
        <f t="shared" si="181"/>
        <v>69529318.670678183</v>
      </c>
      <c r="AL76" s="75">
        <f t="shared" si="181"/>
        <v>69260097.544082448</v>
      </c>
      <c r="AM76" s="75">
        <f t="shared" si="181"/>
        <v>68990772.68128325</v>
      </c>
      <c r="AN76" s="75">
        <f t="shared" si="181"/>
        <v>68721499.65625</v>
      </c>
      <c r="AO76" s="75">
        <f t="shared" si="181"/>
        <v>68452174.793450803</v>
      </c>
      <c r="AP76" s="75">
        <f t="shared" si="181"/>
        <v>68183005.504621014</v>
      </c>
      <c r="AQ76" s="8"/>
      <c r="AS76" s="24"/>
    </row>
    <row r="77" spans="2:45" s="21" customFormat="1">
      <c r="B77" s="5"/>
      <c r="C77" s="9"/>
      <c r="D77" s="9"/>
      <c r="E77" s="18"/>
      <c r="F77" s="103" t="s">
        <v>48</v>
      </c>
      <c r="G77" s="80"/>
      <c r="H77" s="75">
        <f t="shared" si="179"/>
        <v>10814362.892790029</v>
      </c>
      <c r="I77" s="75">
        <f t="shared" si="179"/>
        <v>10880343.347849676</v>
      </c>
      <c r="J77" s="75">
        <f t="shared" si="179"/>
        <v>11585744.173462365</v>
      </c>
      <c r="K77" s="75">
        <f t="shared" si="179"/>
        <v>12204385.563910147</v>
      </c>
      <c r="L77" s="75">
        <f t="shared" si="179"/>
        <v>12957451.179519646</v>
      </c>
      <c r="M77" s="75">
        <f t="shared" si="179"/>
        <v>13439508.209164111</v>
      </c>
      <c r="N77" s="75">
        <f t="shared" si="179"/>
        <v>13910362.801592734</v>
      </c>
      <c r="O77" s="75">
        <f t="shared" si="179"/>
        <v>13466952.764297863</v>
      </c>
      <c r="P77" s="75">
        <f t="shared" si="179"/>
        <v>13065761.002823649</v>
      </c>
      <c r="Q77" s="75">
        <f t="shared" si="179"/>
        <v>12529029.410946969</v>
      </c>
      <c r="R77" s="75">
        <f t="shared" si="180"/>
        <v>12017551.669270571</v>
      </c>
      <c r="S77" s="75">
        <f t="shared" si="180"/>
        <v>12044674.365102012</v>
      </c>
      <c r="T77" s="75">
        <f t="shared" si="180"/>
        <v>12071794.676953483</v>
      </c>
      <c r="U77" s="75">
        <f t="shared" si="180"/>
        <v>12098359.822429724</v>
      </c>
      <c r="V77" s="75">
        <f t="shared" si="180"/>
        <v>12124924.967905963</v>
      </c>
      <c r="W77" s="75">
        <f t="shared" si="180"/>
        <v>12130277.821463276</v>
      </c>
      <c r="X77" s="75">
        <f t="shared" si="180"/>
        <v>12135627.604342699</v>
      </c>
      <c r="Y77" s="75">
        <f t="shared" si="180"/>
        <v>12140978.859975869</v>
      </c>
      <c r="Z77" s="75">
        <f t="shared" si="180"/>
        <v>12146331.713533182</v>
      </c>
      <c r="AA77" s="75">
        <f t="shared" si="180"/>
        <v>12151679.898488466</v>
      </c>
      <c r="AB77" s="75">
        <f t="shared" si="181"/>
        <v>12137903.375359535</v>
      </c>
      <c r="AC77" s="75">
        <f t="shared" si="181"/>
        <v>12124123.656382317</v>
      </c>
      <c r="AD77" s="75">
        <f t="shared" si="181"/>
        <v>12110347.008082986</v>
      </c>
      <c r="AE77" s="75">
        <f t="shared" si="181"/>
        <v>12096567.414276166</v>
      </c>
      <c r="AF77" s="75">
        <f t="shared" si="181"/>
        <v>12082790.765976839</v>
      </c>
      <c r="AG77" s="75">
        <f t="shared" si="181"/>
        <v>12051341.051779296</v>
      </c>
      <c r="AH77" s="75">
        <f t="shared" si="181"/>
        <v>12019879.366056938</v>
      </c>
      <c r="AI77" s="75">
        <f t="shared" si="181"/>
        <v>11988415.957240038</v>
      </c>
      <c r="AJ77" s="75">
        <f t="shared" si="181"/>
        <v>11956954.271517677</v>
      </c>
      <c r="AK77" s="75">
        <f t="shared" si="181"/>
        <v>11925494.058549063</v>
      </c>
      <c r="AL77" s="75">
        <f t="shared" si="181"/>
        <v>11878651.879438862</v>
      </c>
      <c r="AM77" s="75">
        <f t="shared" si="181"/>
        <v>11831806.629650773</v>
      </c>
      <c r="AN77" s="75">
        <f t="shared" si="181"/>
        <v>11784962.977786828</v>
      </c>
      <c r="AO77" s="75">
        <f t="shared" si="181"/>
        <v>11738117.727998739</v>
      </c>
      <c r="AP77" s="75">
        <f t="shared" si="181"/>
        <v>11691277.146812679</v>
      </c>
      <c r="AQ77" s="8"/>
      <c r="AS77" s="24"/>
    </row>
    <row r="78" spans="2:45" s="21" customFormat="1">
      <c r="B78" s="5"/>
      <c r="C78" s="9"/>
      <c r="D78" s="9"/>
      <c r="E78" s="18"/>
      <c r="F78" s="103" t="s">
        <v>49</v>
      </c>
      <c r="G78" s="80"/>
      <c r="H78" s="75">
        <f t="shared" si="179"/>
        <v>1135566.6491701179</v>
      </c>
      <c r="I78" s="75">
        <f t="shared" si="179"/>
        <v>1142448.9815235676</v>
      </c>
      <c r="J78" s="75">
        <f t="shared" si="179"/>
        <v>1216840.7787208664</v>
      </c>
      <c r="K78" s="75">
        <f t="shared" si="179"/>
        <v>1282075.7683874574</v>
      </c>
      <c r="L78" s="75">
        <f t="shared" si="179"/>
        <v>1361550.5350680905</v>
      </c>
      <c r="M78" s="75">
        <f t="shared" si="179"/>
        <v>1412424.4307373131</v>
      </c>
      <c r="N78" s="75">
        <f t="shared" si="179"/>
        <v>1462286.1956094748</v>
      </c>
      <c r="O78" s="75">
        <f t="shared" si="179"/>
        <v>1415694.1400270115</v>
      </c>
      <c r="P78" s="75">
        <f t="shared" si="179"/>
        <v>1373552.8987441394</v>
      </c>
      <c r="Q78" s="75">
        <f t="shared" si="179"/>
        <v>1317116.2179766551</v>
      </c>
      <c r="R78" s="75">
        <f t="shared" si="180"/>
        <v>1263387.6868984539</v>
      </c>
      <c r="S78" s="75">
        <f t="shared" si="180"/>
        <v>1266195.9307215379</v>
      </c>
      <c r="T78" s="75">
        <f t="shared" si="180"/>
        <v>1269003.4981385637</v>
      </c>
      <c r="U78" s="75">
        <f t="shared" si="180"/>
        <v>1271774.1469157536</v>
      </c>
      <c r="V78" s="75">
        <f t="shared" si="180"/>
        <v>1274544.7956929435</v>
      </c>
      <c r="W78" s="75">
        <f t="shared" si="180"/>
        <v>1275092.3186086281</v>
      </c>
      <c r="X78" s="75">
        <f t="shared" si="180"/>
        <v>1275639.6918592248</v>
      </c>
      <c r="Y78" s="75">
        <f t="shared" si="180"/>
        <v>1276187.1068631492</v>
      </c>
      <c r="Z78" s="75">
        <f t="shared" si="180"/>
        <v>1276734.6297788336</v>
      </c>
      <c r="AA78" s="75">
        <f t="shared" si="180"/>
        <v>1277281.8951176698</v>
      </c>
      <c r="AB78" s="75">
        <f t="shared" si="181"/>
        <v>1275823.1756147242</v>
      </c>
      <c r="AC78" s="75">
        <f t="shared" si="181"/>
        <v>1274364.2402882578</v>
      </c>
      <c r="AD78" s="75">
        <f t="shared" si="181"/>
        <v>1272905.4546268794</v>
      </c>
      <c r="AE78" s="75">
        <f t="shared" si="181"/>
        <v>1271446.5854588458</v>
      </c>
      <c r="AF78" s="75">
        <f t="shared" si="181"/>
        <v>1269987.7997974679</v>
      </c>
      <c r="AG78" s="75">
        <f t="shared" si="181"/>
        <v>1266674.1455656528</v>
      </c>
      <c r="AH78" s="75">
        <f t="shared" si="181"/>
        <v>1263359.1674572187</v>
      </c>
      <c r="AI78" s="75">
        <f t="shared" si="181"/>
        <v>1260044.0152785922</v>
      </c>
      <c r="AJ78" s="75">
        <f t="shared" si="181"/>
        <v>1256729.0371701582</v>
      </c>
      <c r="AK78" s="75">
        <f t="shared" si="181"/>
        <v>1253414.1008150517</v>
      </c>
      <c r="AL78" s="75">
        <f t="shared" si="181"/>
        <v>1248483.9428117601</v>
      </c>
      <c r="AM78" s="75">
        <f t="shared" si="181"/>
        <v>1243553.6351433806</v>
      </c>
      <c r="AN78" s="75">
        <f t="shared" si="181"/>
        <v>1238623.4353867611</v>
      </c>
      <c r="AO78" s="75">
        <f t="shared" si="181"/>
        <v>1233693.1277183818</v>
      </c>
      <c r="AP78" s="75">
        <f t="shared" si="181"/>
        <v>1228763.0776268502</v>
      </c>
      <c r="AQ78" s="8"/>
      <c r="AS78" s="24"/>
    </row>
    <row r="79" spans="2:45" s="21" customFormat="1">
      <c r="B79" s="5"/>
      <c r="C79" s="9"/>
      <c r="D79" s="9"/>
      <c r="E79" s="18"/>
      <c r="F79" s="103" t="s">
        <v>50</v>
      </c>
      <c r="G79" s="80"/>
      <c r="H79" s="75">
        <f t="shared" si="179"/>
        <v>4297703.0683046663</v>
      </c>
      <c r="I79" s="75">
        <f t="shared" si="179"/>
        <v>4324436.7633222062</v>
      </c>
      <c r="J79" s="75">
        <f t="shared" si="179"/>
        <v>4602768.5687738247</v>
      </c>
      <c r="K79" s="75">
        <f t="shared" si="179"/>
        <v>4847161.1366238333</v>
      </c>
      <c r="L79" s="75">
        <f t="shared" si="179"/>
        <v>5144121.0006204396</v>
      </c>
      <c r="M79" s="75">
        <f t="shared" si="179"/>
        <v>5334124.7038219599</v>
      </c>
      <c r="N79" s="75">
        <f t="shared" si="179"/>
        <v>5519405.0925569525</v>
      </c>
      <c r="O79" s="75">
        <f t="shared" si="179"/>
        <v>5344500.240983637</v>
      </c>
      <c r="P79" s="75">
        <f t="shared" si="179"/>
        <v>5186031.2091096677</v>
      </c>
      <c r="Q79" s="75">
        <f t="shared" si="179"/>
        <v>4974098.0461089145</v>
      </c>
      <c r="R79" s="75">
        <f t="shared" si="180"/>
        <v>4771857.984477587</v>
      </c>
      <c r="S79" s="75">
        <f t="shared" si="180"/>
        <v>4783279.9415423227</v>
      </c>
      <c r="T79" s="75">
        <f t="shared" si="180"/>
        <v>4794709.0439558728</v>
      </c>
      <c r="U79" s="75">
        <f t="shared" si="180"/>
        <v>4805509.1643886957</v>
      </c>
      <c r="V79" s="75">
        <f t="shared" si="180"/>
        <v>4816309.2848215178</v>
      </c>
      <c r="W79" s="75">
        <f t="shared" si="180"/>
        <v>4818605.1533638239</v>
      </c>
      <c r="X79" s="75">
        <f t="shared" si="180"/>
        <v>4820898.4742644606</v>
      </c>
      <c r="Y79" s="75">
        <f t="shared" si="180"/>
        <v>4823192.5581122711</v>
      </c>
      <c r="Z79" s="75">
        <f t="shared" si="180"/>
        <v>4825488.4266545773</v>
      </c>
      <c r="AA79" s="75">
        <f t="shared" si="180"/>
        <v>4827779.9628607184</v>
      </c>
      <c r="AB79" s="75">
        <f t="shared" si="181"/>
        <v>4822427.7445109459</v>
      </c>
      <c r="AC79" s="75">
        <f t="shared" si="181"/>
        <v>4817071.9567721775</v>
      </c>
      <c r="AD79" s="75">
        <f t="shared" si="181"/>
        <v>4811718.7166750804</v>
      </c>
      <c r="AE79" s="75">
        <f t="shared" si="181"/>
        <v>4806363.9506836375</v>
      </c>
      <c r="AF79" s="75">
        <f t="shared" si="181"/>
        <v>4801010.7105865404</v>
      </c>
      <c r="AG79" s="75">
        <f t="shared" si="181"/>
        <v>4788607.063581137</v>
      </c>
      <c r="AH79" s="75">
        <f t="shared" si="181"/>
        <v>4776199.8537575714</v>
      </c>
      <c r="AI79" s="75">
        <f t="shared" si="181"/>
        <v>4763789.8374921847</v>
      </c>
      <c r="AJ79" s="75">
        <f t="shared" si="181"/>
        <v>4751382.6276686201</v>
      </c>
      <c r="AK79" s="75">
        <f t="shared" si="181"/>
        <v>4738976.1807922246</v>
      </c>
      <c r="AL79" s="75">
        <f t="shared" si="181"/>
        <v>4720440.3922509085</v>
      </c>
      <c r="AM79" s="75">
        <f t="shared" si="181"/>
        <v>4701902.0560679231</v>
      </c>
      <c r="AN79" s="75">
        <f t="shared" si="181"/>
        <v>4683365.5045794342</v>
      </c>
      <c r="AO79" s="75">
        <f t="shared" si="181"/>
        <v>4664827.1683964496</v>
      </c>
      <c r="AP79" s="75">
        <f t="shared" si="181"/>
        <v>4646293.1645496283</v>
      </c>
      <c r="AQ79" s="8"/>
      <c r="AS79" s="24"/>
    </row>
    <row r="80" spans="2:45">
      <c r="B80" s="5"/>
      <c r="F80" s="67"/>
      <c r="G80" s="52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8"/>
    </row>
    <row r="81" spans="2:45" ht="13.5" thickBot="1">
      <c r="B81" s="5"/>
      <c r="D81" s="19" t="s">
        <v>98</v>
      </c>
      <c r="E81" s="19"/>
      <c r="F81" s="101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8"/>
    </row>
    <row r="82" spans="2:45" ht="13.5" thickTop="1">
      <c r="B82" s="5"/>
      <c r="D82" s="20"/>
      <c r="E82" s="20"/>
      <c r="F82" s="48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8"/>
    </row>
    <row r="83" spans="2:45">
      <c r="B83" s="5"/>
      <c r="E83" s="18">
        <v>1</v>
      </c>
      <c r="F83" s="47" t="str">
        <f>F46</f>
        <v>Miguel Pereira</v>
      </c>
      <c r="G83" s="25"/>
      <c r="H83" s="25">
        <v>0.6</v>
      </c>
      <c r="I83" s="25">
        <v>0.6</v>
      </c>
      <c r="J83" s="25">
        <v>0.56000000000000005</v>
      </c>
      <c r="K83" s="25">
        <v>0.52</v>
      </c>
      <c r="L83" s="25">
        <v>0.48</v>
      </c>
      <c r="M83" s="25">
        <v>0.44</v>
      </c>
      <c r="N83" s="25">
        <v>0.41</v>
      </c>
      <c r="O83" s="25">
        <v>0.37</v>
      </c>
      <c r="P83" s="25">
        <v>0.33</v>
      </c>
      <c r="Q83" s="25">
        <v>0.28999999999999998</v>
      </c>
      <c r="R83" s="25">
        <v>0.25</v>
      </c>
      <c r="S83" s="25">
        <v>0.25</v>
      </c>
      <c r="T83" s="25">
        <v>0.25</v>
      </c>
      <c r="U83" s="25">
        <v>0.25</v>
      </c>
      <c r="V83" s="25">
        <v>0.25</v>
      </c>
      <c r="W83" s="25">
        <v>0.25</v>
      </c>
      <c r="X83" s="25">
        <v>0.25</v>
      </c>
      <c r="Y83" s="25">
        <v>0.25</v>
      </c>
      <c r="Z83" s="25">
        <v>0.25</v>
      </c>
      <c r="AA83" s="25">
        <v>0.25</v>
      </c>
      <c r="AB83" s="25">
        <v>0.25</v>
      </c>
      <c r="AC83" s="25">
        <v>0.25</v>
      </c>
      <c r="AD83" s="25">
        <v>0.25</v>
      </c>
      <c r="AE83" s="25">
        <v>0.25</v>
      </c>
      <c r="AF83" s="25">
        <v>0.25</v>
      </c>
      <c r="AG83" s="25">
        <v>0.25</v>
      </c>
      <c r="AH83" s="25">
        <v>0.25</v>
      </c>
      <c r="AI83" s="25">
        <v>0.25</v>
      </c>
      <c r="AJ83" s="25">
        <v>0.25</v>
      </c>
      <c r="AK83" s="25">
        <v>0.25</v>
      </c>
      <c r="AL83" s="25">
        <v>0.25</v>
      </c>
      <c r="AM83" s="25">
        <v>0.25</v>
      </c>
      <c r="AN83" s="25">
        <v>0.25</v>
      </c>
      <c r="AO83" s="25">
        <v>0.25</v>
      </c>
      <c r="AP83" s="25">
        <v>0.25</v>
      </c>
      <c r="AQ83" s="8"/>
    </row>
    <row r="84" spans="2:45">
      <c r="B84" s="5"/>
      <c r="E84" s="18">
        <v>2</v>
      </c>
      <c r="F84" s="47" t="str">
        <f>F47</f>
        <v>Paty do Alferes</v>
      </c>
      <c r="G84" s="25"/>
      <c r="H84" s="25">
        <v>0.5</v>
      </c>
      <c r="I84" s="25">
        <v>0.5</v>
      </c>
      <c r="J84" s="25">
        <v>0.47</v>
      </c>
      <c r="K84" s="25">
        <v>0.44</v>
      </c>
      <c r="L84" s="25">
        <v>0.42</v>
      </c>
      <c r="M84" s="25">
        <v>0.39</v>
      </c>
      <c r="N84" s="25">
        <v>0.36</v>
      </c>
      <c r="O84" s="25">
        <v>0.33</v>
      </c>
      <c r="P84" s="25">
        <v>0.31</v>
      </c>
      <c r="Q84" s="25">
        <v>0.28000000000000003</v>
      </c>
      <c r="R84" s="25">
        <v>0.25</v>
      </c>
      <c r="S84" s="25">
        <v>0.25</v>
      </c>
      <c r="T84" s="25">
        <v>0.25</v>
      </c>
      <c r="U84" s="25">
        <v>0.25</v>
      </c>
      <c r="V84" s="25">
        <v>0.25</v>
      </c>
      <c r="W84" s="25">
        <v>0.25</v>
      </c>
      <c r="X84" s="25">
        <v>0.25</v>
      </c>
      <c r="Y84" s="25">
        <v>0.25</v>
      </c>
      <c r="Z84" s="25">
        <v>0.25</v>
      </c>
      <c r="AA84" s="25">
        <v>0.25</v>
      </c>
      <c r="AB84" s="25">
        <v>0.25</v>
      </c>
      <c r="AC84" s="25">
        <v>0.25</v>
      </c>
      <c r="AD84" s="25">
        <v>0.25</v>
      </c>
      <c r="AE84" s="25">
        <v>0.25</v>
      </c>
      <c r="AF84" s="25">
        <v>0.25</v>
      </c>
      <c r="AG84" s="25">
        <v>0.25</v>
      </c>
      <c r="AH84" s="25">
        <v>0.25</v>
      </c>
      <c r="AI84" s="25">
        <v>0.25</v>
      </c>
      <c r="AJ84" s="25">
        <v>0.25</v>
      </c>
      <c r="AK84" s="25">
        <v>0.25</v>
      </c>
      <c r="AL84" s="25">
        <v>0.25</v>
      </c>
      <c r="AM84" s="25">
        <v>0.25</v>
      </c>
      <c r="AN84" s="25">
        <v>0.25</v>
      </c>
      <c r="AO84" s="25">
        <v>0.25</v>
      </c>
      <c r="AP84" s="25">
        <v>0.25</v>
      </c>
      <c r="AQ84" s="8"/>
    </row>
    <row r="85" spans="2:45">
      <c r="B85" s="5"/>
      <c r="E85" s="18">
        <v>3</v>
      </c>
      <c r="F85" s="47" t="str">
        <f>F48</f>
        <v>Rio de Janeiro - AP 4</v>
      </c>
      <c r="G85" s="25"/>
      <c r="H85" s="25">
        <v>0.35</v>
      </c>
      <c r="I85" s="25">
        <v>0.35</v>
      </c>
      <c r="J85" s="25">
        <v>0.34</v>
      </c>
      <c r="K85" s="25">
        <v>0.33</v>
      </c>
      <c r="L85" s="25">
        <v>0.32</v>
      </c>
      <c r="M85" s="25">
        <v>0.31</v>
      </c>
      <c r="N85" s="25">
        <v>0.28999999999999998</v>
      </c>
      <c r="O85" s="25">
        <v>0.28000000000000003</v>
      </c>
      <c r="P85" s="25">
        <v>0.27</v>
      </c>
      <c r="Q85" s="25">
        <v>0.26</v>
      </c>
      <c r="R85" s="25">
        <v>0.25</v>
      </c>
      <c r="S85" s="25">
        <v>0.25</v>
      </c>
      <c r="T85" s="25">
        <v>0.25</v>
      </c>
      <c r="U85" s="25">
        <v>0.25</v>
      </c>
      <c r="V85" s="25">
        <v>0.25</v>
      </c>
      <c r="W85" s="25">
        <v>0.25</v>
      </c>
      <c r="X85" s="25">
        <v>0.25</v>
      </c>
      <c r="Y85" s="25">
        <v>0.25</v>
      </c>
      <c r="Z85" s="25">
        <v>0.25</v>
      </c>
      <c r="AA85" s="25">
        <v>0.25</v>
      </c>
      <c r="AB85" s="25">
        <v>0.25</v>
      </c>
      <c r="AC85" s="25">
        <v>0.25</v>
      </c>
      <c r="AD85" s="25">
        <v>0.25</v>
      </c>
      <c r="AE85" s="25">
        <v>0.25</v>
      </c>
      <c r="AF85" s="25">
        <v>0.25</v>
      </c>
      <c r="AG85" s="25">
        <v>0.25</v>
      </c>
      <c r="AH85" s="25">
        <v>0.25</v>
      </c>
      <c r="AI85" s="25">
        <v>0.25</v>
      </c>
      <c r="AJ85" s="25">
        <v>0.25</v>
      </c>
      <c r="AK85" s="25">
        <v>0.25</v>
      </c>
      <c r="AL85" s="25">
        <v>0.25</v>
      </c>
      <c r="AM85" s="25">
        <v>0.25</v>
      </c>
      <c r="AN85" s="25">
        <v>0.25</v>
      </c>
      <c r="AO85" s="25">
        <v>0.25</v>
      </c>
      <c r="AP85" s="25">
        <v>0.25</v>
      </c>
      <c r="AQ85" s="8"/>
    </row>
    <row r="86" spans="2:45">
      <c r="B86" s="5"/>
      <c r="F86" s="67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8"/>
    </row>
    <row r="87" spans="2:45" ht="13.5" thickBot="1">
      <c r="B87" s="5"/>
      <c r="D87" s="19" t="s">
        <v>99</v>
      </c>
      <c r="E87" s="19"/>
      <c r="F87" s="101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8"/>
    </row>
    <row r="88" spans="2:45" ht="13.5" thickTop="1">
      <c r="B88" s="5"/>
      <c r="D88" s="20"/>
      <c r="E88" s="20"/>
      <c r="F88" s="48"/>
      <c r="G88" s="54"/>
      <c r="H88" s="54"/>
      <c r="I88" s="55"/>
      <c r="J88" s="55"/>
      <c r="K88" s="55"/>
      <c r="L88" s="55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8"/>
    </row>
    <row r="89" spans="2:45">
      <c r="B89" s="5"/>
      <c r="E89" s="18">
        <v>1</v>
      </c>
      <c r="F89" s="47" t="str">
        <f>F83</f>
        <v>Miguel Pereira</v>
      </c>
      <c r="G89" s="23"/>
      <c r="H89" s="75">
        <v>2870390.416666667</v>
      </c>
      <c r="I89" s="75">
        <v>2902958.5193452388</v>
      </c>
      <c r="J89" s="75">
        <v>2838393.5619212966</v>
      </c>
      <c r="K89" s="75">
        <v>2741492.1875</v>
      </c>
      <c r="L89" s="75">
        <v>2651681.476151316</v>
      </c>
      <c r="M89" s="75">
        <v>2575912.920673077</v>
      </c>
      <c r="N89" s="75">
        <v>2413725.104821803</v>
      </c>
      <c r="O89" s="75">
        <v>2229396.1145194275</v>
      </c>
      <c r="P89" s="75">
        <v>2063398.3657684634</v>
      </c>
      <c r="Q89" s="75">
        <v>1902922.6973684211</v>
      </c>
      <c r="R89" s="75">
        <v>1731077.6785714286</v>
      </c>
      <c r="S89" s="75">
        <v>1740528.5714285714</v>
      </c>
      <c r="T89" s="75">
        <v>1749979.4642857143</v>
      </c>
      <c r="U89" s="75">
        <v>1759365.1785714286</v>
      </c>
      <c r="V89" s="75">
        <v>1768750.892857143</v>
      </c>
      <c r="W89" s="75">
        <v>1773443.75</v>
      </c>
      <c r="X89" s="75">
        <v>1778071.4285714286</v>
      </c>
      <c r="Y89" s="75">
        <v>1782764.2857142857</v>
      </c>
      <c r="Z89" s="75">
        <v>1787457.142857143</v>
      </c>
      <c r="AA89" s="75">
        <v>1792084.8214285714</v>
      </c>
      <c r="AB89" s="75">
        <v>1792736.607142857</v>
      </c>
      <c r="AC89" s="75">
        <v>1793388.392857143</v>
      </c>
      <c r="AD89" s="75">
        <v>1794105.357142857</v>
      </c>
      <c r="AE89" s="75">
        <v>1794691.9642857143</v>
      </c>
      <c r="AF89" s="75">
        <v>1795408.9285714286</v>
      </c>
      <c r="AG89" s="75">
        <v>1792736.607142857</v>
      </c>
      <c r="AH89" s="75">
        <v>1790064.2857142857</v>
      </c>
      <c r="AI89" s="75">
        <v>1787457.142857143</v>
      </c>
      <c r="AJ89" s="75">
        <v>1784784.8214285714</v>
      </c>
      <c r="AK89" s="75">
        <v>1782177.6785714286</v>
      </c>
      <c r="AL89" s="75">
        <v>1776898.2142857143</v>
      </c>
      <c r="AM89" s="75">
        <v>1771553.5714285714</v>
      </c>
      <c r="AN89" s="75">
        <v>1766208.9285714286</v>
      </c>
      <c r="AO89" s="75">
        <v>1760864.2857142857</v>
      </c>
      <c r="AP89" s="75">
        <v>1755584.8214285714</v>
      </c>
      <c r="AQ89" s="8"/>
      <c r="AS89" s="91"/>
    </row>
    <row r="90" spans="2:45">
      <c r="B90" s="5"/>
      <c r="E90" s="18">
        <v>2</v>
      </c>
      <c r="F90" s="47" t="str">
        <f>F84</f>
        <v>Paty do Alferes</v>
      </c>
      <c r="G90" s="23"/>
      <c r="H90" s="75">
        <v>2007689.4893617022</v>
      </c>
      <c r="I90" s="75">
        <v>2052485.6028368797</v>
      </c>
      <c r="J90" s="75">
        <v>2032711.952440551</v>
      </c>
      <c r="K90" s="75">
        <v>2011044.462629569</v>
      </c>
      <c r="L90" s="75">
        <v>2000345.4888230544</v>
      </c>
      <c r="M90" s="75">
        <v>1966317.2723668565</v>
      </c>
      <c r="N90" s="75">
        <v>1931137.4351323303</v>
      </c>
      <c r="O90" s="75">
        <v>1906268.1870301955</v>
      </c>
      <c r="P90" s="75">
        <v>1879857.9881656806</v>
      </c>
      <c r="Q90" s="75">
        <v>1840717.0336467095</v>
      </c>
      <c r="R90" s="75">
        <v>1791007.2948328271</v>
      </c>
      <c r="S90" s="75">
        <v>1831745.2887537999</v>
      </c>
      <c r="T90" s="75">
        <v>1872949.2401215809</v>
      </c>
      <c r="U90" s="75">
        <v>1890522.4924012159</v>
      </c>
      <c r="V90" s="75">
        <v>1908095.7446808515</v>
      </c>
      <c r="W90" s="75">
        <v>1918080.5471124619</v>
      </c>
      <c r="X90" s="75">
        <v>1927998.7841945293</v>
      </c>
      <c r="Y90" s="75">
        <v>1937917.0212765958</v>
      </c>
      <c r="Z90" s="75">
        <v>1947901.8237082069</v>
      </c>
      <c r="AA90" s="75">
        <v>1957753.4954407294</v>
      </c>
      <c r="AB90" s="75">
        <v>1962080.2431610941</v>
      </c>
      <c r="AC90" s="75">
        <v>1966273.8601823712</v>
      </c>
      <c r="AD90" s="75">
        <v>1970534.042553192</v>
      </c>
      <c r="AE90" s="75">
        <v>1974794.2249240126</v>
      </c>
      <c r="AF90" s="75">
        <v>1979054.4072948333</v>
      </c>
      <c r="AG90" s="75">
        <v>1978921.2765957448</v>
      </c>
      <c r="AH90" s="75">
        <v>1978854.7112462006</v>
      </c>
      <c r="AI90" s="75">
        <v>1978655.0151975681</v>
      </c>
      <c r="AJ90" s="75">
        <v>1978588.4498480244</v>
      </c>
      <c r="AK90" s="75">
        <v>1978521.8844984802</v>
      </c>
      <c r="AL90" s="75">
        <v>1974993.9209726446</v>
      </c>
      <c r="AM90" s="75">
        <v>1971399.3920972643</v>
      </c>
      <c r="AN90" s="75">
        <v>1967871.4285714286</v>
      </c>
      <c r="AO90" s="75">
        <v>1964276.899696049</v>
      </c>
      <c r="AP90" s="75">
        <v>1960815.5015197569</v>
      </c>
      <c r="AQ90" s="8"/>
      <c r="AS90" s="91"/>
    </row>
    <row r="91" spans="2:45">
      <c r="B91" s="5"/>
      <c r="E91" s="18">
        <v>3</v>
      </c>
      <c r="F91" s="47" t="str">
        <f>F85</f>
        <v>Rio de Janeiro - AP 4</v>
      </c>
      <c r="G91" s="25"/>
      <c r="H91" s="75">
        <v>177753909.59599096</v>
      </c>
      <c r="I91" s="75">
        <v>178115622.18837148</v>
      </c>
      <c r="J91" s="75">
        <v>174181316.6438804</v>
      </c>
      <c r="K91" s="75">
        <v>169520443.44578314</v>
      </c>
      <c r="L91" s="75">
        <v>165467679.8031615</v>
      </c>
      <c r="M91" s="75">
        <v>160421009.50739646</v>
      </c>
      <c r="N91" s="75">
        <v>155283640.78245616</v>
      </c>
      <c r="O91" s="75">
        <v>150189273.91860464</v>
      </c>
      <c r="P91" s="75">
        <v>145502927.38728324</v>
      </c>
      <c r="Q91" s="75">
        <v>139513712.97175696</v>
      </c>
      <c r="R91" s="75">
        <v>134616831.55714288</v>
      </c>
      <c r="S91" s="75">
        <v>134909211.6785714</v>
      </c>
      <c r="T91" s="75">
        <v>135201583.97857144</v>
      </c>
      <c r="U91" s="75">
        <v>135494072.55714285</v>
      </c>
      <c r="V91" s="75">
        <v>135786561.13571429</v>
      </c>
      <c r="W91" s="75">
        <v>135843025.07142857</v>
      </c>
      <c r="X91" s="75">
        <v>135899489.00714287</v>
      </c>
      <c r="Y91" s="75">
        <v>135955952.94285715</v>
      </c>
      <c r="Z91" s="75">
        <v>136012416.87857142</v>
      </c>
      <c r="AA91" s="75">
        <v>136068880.81428573</v>
      </c>
      <c r="AB91" s="75">
        <v>135912176.92857143</v>
      </c>
      <c r="AC91" s="75">
        <v>135755473.04285714</v>
      </c>
      <c r="AD91" s="75">
        <v>135598769.15714288</v>
      </c>
      <c r="AE91" s="75">
        <v>135442065.27142856</v>
      </c>
      <c r="AF91" s="75">
        <v>135285361.38571429</v>
      </c>
      <c r="AG91" s="75">
        <v>134931270.19285715</v>
      </c>
      <c r="AH91" s="75">
        <v>134577171.17857143</v>
      </c>
      <c r="AI91" s="75">
        <v>134222963.70714286</v>
      </c>
      <c r="AJ91" s="75">
        <v>133868864.69285715</v>
      </c>
      <c r="AK91" s="75">
        <v>133514765.67857142</v>
      </c>
      <c r="AL91" s="75">
        <v>132988655.20000002</v>
      </c>
      <c r="AM91" s="75">
        <v>132462653.17857145</v>
      </c>
      <c r="AN91" s="75">
        <v>131936651.15714285</v>
      </c>
      <c r="AO91" s="75">
        <v>131410649.13571429</v>
      </c>
      <c r="AP91" s="75">
        <v>130884538.65714286</v>
      </c>
      <c r="AQ91" s="8"/>
      <c r="AS91" s="91"/>
    </row>
    <row r="92" spans="2:45">
      <c r="B92" s="5"/>
      <c r="E92" s="22"/>
      <c r="F92" s="102" t="s">
        <v>1</v>
      </c>
      <c r="G92" s="28"/>
      <c r="H92" s="74">
        <f t="shared" ref="H92:AP92" si="182">SUM(H89:H91)</f>
        <v>182631989.50201932</v>
      </c>
      <c r="I92" s="74">
        <f t="shared" si="182"/>
        <v>183071066.31055361</v>
      </c>
      <c r="J92" s="74">
        <f t="shared" si="182"/>
        <v>179052422.15824226</v>
      </c>
      <c r="K92" s="74">
        <f t="shared" si="182"/>
        <v>174272980.09591269</v>
      </c>
      <c r="L92" s="74">
        <f t="shared" si="182"/>
        <v>170119706.76813588</v>
      </c>
      <c r="M92" s="74">
        <f t="shared" si="182"/>
        <v>164963239.70043638</v>
      </c>
      <c r="N92" s="74">
        <f t="shared" si="182"/>
        <v>159628503.32241029</v>
      </c>
      <c r="O92" s="74">
        <f t="shared" si="182"/>
        <v>154324938.22015426</v>
      </c>
      <c r="P92" s="74">
        <f t="shared" si="182"/>
        <v>149446183.74121737</v>
      </c>
      <c r="Q92" s="74">
        <f t="shared" si="182"/>
        <v>143257352.70277208</v>
      </c>
      <c r="R92" s="74">
        <f t="shared" si="182"/>
        <v>138138916.53054714</v>
      </c>
      <c r="S92" s="74">
        <f t="shared" si="182"/>
        <v>138481485.53875378</v>
      </c>
      <c r="T92" s="74">
        <f t="shared" si="182"/>
        <v>138824512.68297875</v>
      </c>
      <c r="U92" s="74">
        <f t="shared" si="182"/>
        <v>139143960.2281155</v>
      </c>
      <c r="V92" s="74">
        <f t="shared" si="182"/>
        <v>139463407.77325228</v>
      </c>
      <c r="W92" s="74">
        <f t="shared" si="182"/>
        <v>139534549.36854103</v>
      </c>
      <c r="X92" s="74">
        <f t="shared" si="182"/>
        <v>139605559.21990883</v>
      </c>
      <c r="Y92" s="74">
        <f t="shared" si="182"/>
        <v>139676634.24984804</v>
      </c>
      <c r="Z92" s="74">
        <f t="shared" si="182"/>
        <v>139747775.84513676</v>
      </c>
      <c r="AA92" s="74">
        <f t="shared" si="182"/>
        <v>139818719.13115501</v>
      </c>
      <c r="AB92" s="74">
        <f t="shared" si="182"/>
        <v>139666993.77887538</v>
      </c>
      <c r="AC92" s="74">
        <f t="shared" si="182"/>
        <v>139515135.29589665</v>
      </c>
      <c r="AD92" s="74">
        <f t="shared" si="182"/>
        <v>139363408.55683893</v>
      </c>
      <c r="AE92" s="74">
        <f t="shared" si="182"/>
        <v>139211551.46063828</v>
      </c>
      <c r="AF92" s="74">
        <f t="shared" si="182"/>
        <v>139059824.72158056</v>
      </c>
      <c r="AG92" s="74">
        <f t="shared" si="182"/>
        <v>138702928.07659575</v>
      </c>
      <c r="AH92" s="74">
        <f t="shared" si="182"/>
        <v>138346090.17553192</v>
      </c>
      <c r="AI92" s="74">
        <f t="shared" si="182"/>
        <v>137989075.86519757</v>
      </c>
      <c r="AJ92" s="74">
        <f t="shared" si="182"/>
        <v>137632237.96413374</v>
      </c>
      <c r="AK92" s="74">
        <f t="shared" si="182"/>
        <v>137275465.24164131</v>
      </c>
      <c r="AL92" s="74">
        <f t="shared" si="182"/>
        <v>136740547.33525836</v>
      </c>
      <c r="AM92" s="74">
        <f t="shared" si="182"/>
        <v>136205606.14209729</v>
      </c>
      <c r="AN92" s="74">
        <f t="shared" si="182"/>
        <v>135670731.51428571</v>
      </c>
      <c r="AO92" s="74">
        <f t="shared" si="182"/>
        <v>135135790.32112461</v>
      </c>
      <c r="AP92" s="74">
        <f t="shared" si="182"/>
        <v>134600938.98009118</v>
      </c>
      <c r="AQ92" s="8"/>
    </row>
    <row r="93" spans="2:45">
      <c r="B93" s="11"/>
      <c r="F93" s="67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12"/>
    </row>
    <row r="94" spans="2:45" ht="13.5" thickBot="1">
      <c r="B94" s="11"/>
      <c r="D94" s="19" t="s">
        <v>100</v>
      </c>
      <c r="E94" s="19"/>
      <c r="F94" s="101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12"/>
    </row>
    <row r="95" spans="2:45" ht="13.5" thickTop="1">
      <c r="B95" s="11"/>
      <c r="D95" s="20"/>
      <c r="E95" s="20"/>
      <c r="F95" s="48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12"/>
    </row>
    <row r="96" spans="2:45">
      <c r="B96" s="5"/>
      <c r="E96" s="18">
        <v>1</v>
      </c>
      <c r="F96" s="47" t="str">
        <f>F89</f>
        <v>Miguel Pereira</v>
      </c>
      <c r="G96" s="97">
        <v>3.9969896051613656E-2</v>
      </c>
      <c r="H96" s="97">
        <v>3.9975794296150578E-2</v>
      </c>
      <c r="I96" s="97">
        <v>0.25499313471270085</v>
      </c>
      <c r="J96" s="97">
        <v>0.46999330583299831</v>
      </c>
      <c r="K96" s="97">
        <v>0.68497711376384163</v>
      </c>
      <c r="L96" s="97">
        <v>0.89999100476762839</v>
      </c>
      <c r="M96" s="97">
        <v>0.90000950223306631</v>
      </c>
      <c r="N96" s="97">
        <v>0.90002753515675571</v>
      </c>
      <c r="O96" s="97">
        <v>0.89999058915690289</v>
      </c>
      <c r="P96" s="97">
        <v>0.90000841197155002</v>
      </c>
      <c r="Q96" s="97">
        <v>0.90001158775681522</v>
      </c>
      <c r="R96" s="97">
        <v>0.90001471195860749</v>
      </c>
      <c r="S96" s="97">
        <v>0.90001778582358805</v>
      </c>
      <c r="T96" s="97">
        <v>0.90002081055856709</v>
      </c>
      <c r="U96" s="97">
        <v>0.90002378733208344</v>
      </c>
      <c r="V96" s="97">
        <v>0.89997599757265789</v>
      </c>
      <c r="W96" s="97">
        <v>0.89997990399277605</v>
      </c>
      <c r="X96" s="97">
        <v>0.89998377851017664</v>
      </c>
      <c r="Y96" s="97">
        <v>0.89998762151408196</v>
      </c>
      <c r="Z96" s="97">
        <v>0.89999143338740883</v>
      </c>
      <c r="AA96" s="97">
        <v>0.89997574478407183</v>
      </c>
      <c r="AB96" s="97">
        <v>0.90001067684893499</v>
      </c>
      <c r="AC96" s="97">
        <v>0.89999499867955812</v>
      </c>
      <c r="AD96" s="97">
        <v>0.89997934745072605</v>
      </c>
      <c r="AE96" s="97">
        <v>0.90001418646207754</v>
      </c>
      <c r="AF96" s="97">
        <v>0.90000640321997849</v>
      </c>
      <c r="AG96" s="97">
        <v>0.89999859208286592</v>
      </c>
      <c r="AH96" s="97">
        <v>0.89999075290050745</v>
      </c>
      <c r="AI96" s="97">
        <v>0.89998288552159045</v>
      </c>
      <c r="AJ96" s="97">
        <v>0.89997498979371138</v>
      </c>
      <c r="AK96" s="97">
        <v>0.89999370435797821</v>
      </c>
      <c r="AL96" s="97">
        <v>0.90001256912760796</v>
      </c>
      <c r="AM96" s="97">
        <v>0.89998005247501156</v>
      </c>
      <c r="AN96" s="97">
        <v>0.89999901465153576</v>
      </c>
      <c r="AO96" s="97">
        <v>0.90001813087539251</v>
      </c>
      <c r="AP96" s="97">
        <v>0.89998523904610339</v>
      </c>
      <c r="AQ96" s="8"/>
    </row>
    <row r="97" spans="2:43">
      <c r="B97" s="5"/>
      <c r="E97" s="18">
        <v>2</v>
      </c>
      <c r="F97" s="47" t="str">
        <f>F90</f>
        <v>Paty do Alferes</v>
      </c>
      <c r="G97" s="97">
        <v>0.23002773883296077</v>
      </c>
      <c r="H97" s="97">
        <v>0.22999546052394185</v>
      </c>
      <c r="I97" s="97">
        <v>0.29088672951239458</v>
      </c>
      <c r="J97" s="97">
        <v>0.35184190443020985</v>
      </c>
      <c r="K97" s="97">
        <v>0.41275003967150808</v>
      </c>
      <c r="L97" s="97">
        <v>0.47366265283320175</v>
      </c>
      <c r="M97" s="97">
        <v>0.53456754828616737</v>
      </c>
      <c r="N97" s="97">
        <v>0.59546509563010508</v>
      </c>
      <c r="O97" s="97">
        <v>0.65635564123544465</v>
      </c>
      <c r="P97" s="97">
        <v>0.71728891010273854</v>
      </c>
      <c r="Q97" s="97">
        <v>0.7781845139705702</v>
      </c>
      <c r="R97" s="97">
        <v>0.83910448454066144</v>
      </c>
      <c r="S97" s="97">
        <v>0.90000020365416933</v>
      </c>
      <c r="T97" s="97">
        <v>0.90000974730621663</v>
      </c>
      <c r="U97" s="97">
        <v>0.90001909628464993</v>
      </c>
      <c r="V97" s="97">
        <v>0.90000228471028443</v>
      </c>
      <c r="W97" s="97">
        <v>0.89998567961554343</v>
      </c>
      <c r="X97" s="97">
        <v>0.90001529968335037</v>
      </c>
      <c r="Y97" s="97">
        <v>0.89999881710263785</v>
      </c>
      <c r="Z97" s="97">
        <v>0.89998253329878852</v>
      </c>
      <c r="AA97" s="97">
        <v>0.89998407615613818</v>
      </c>
      <c r="AB97" s="97">
        <v>0.89998561002970834</v>
      </c>
      <c r="AC97" s="97">
        <v>0.89998713499773764</v>
      </c>
      <c r="AD97" s="97">
        <v>0.89998865113755877</v>
      </c>
      <c r="AE97" s="97">
        <v>0.89999015852561182</v>
      </c>
      <c r="AF97" s="97">
        <v>0.90000196943997235</v>
      </c>
      <c r="AG97" s="97">
        <v>0.90001377008803296</v>
      </c>
      <c r="AH97" s="97">
        <v>0.89998080758374133</v>
      </c>
      <c r="AI97" s="97">
        <v>0.89999260717251606</v>
      </c>
      <c r="AJ97" s="97">
        <v>0.90000439651819064</v>
      </c>
      <c r="AK97" s="97">
        <v>0.89998451464751339</v>
      </c>
      <c r="AL97" s="97">
        <v>0.90000942245110671</v>
      </c>
      <c r="AM97" s="97">
        <v>0.89998948760418962</v>
      </c>
      <c r="AN97" s="97">
        <v>0.9000144790896667</v>
      </c>
      <c r="AO97" s="97">
        <v>0.89999449098932993</v>
      </c>
      <c r="AP97" s="97">
        <v>0.90001956671612438</v>
      </c>
      <c r="AQ97" s="8"/>
    </row>
    <row r="98" spans="2:43">
      <c r="B98" s="5"/>
      <c r="E98" s="18">
        <v>3</v>
      </c>
      <c r="F98" s="47" t="str">
        <f>F91</f>
        <v>Rio de Janeiro - AP 4</v>
      </c>
      <c r="G98" s="97">
        <v>0.70000004028349627</v>
      </c>
      <c r="H98" s="97">
        <v>0.7000004842868699</v>
      </c>
      <c r="I98" s="97">
        <v>0.69999975776893919</v>
      </c>
      <c r="J98" s="97">
        <v>0.70000019819566028</v>
      </c>
      <c r="K98" s="97">
        <v>0.69999948189045558</v>
      </c>
      <c r="L98" s="97">
        <v>0.69999953791076541</v>
      </c>
      <c r="M98" s="97">
        <v>0.72857171598812875</v>
      </c>
      <c r="N98" s="97">
        <v>0.75714328246286733</v>
      </c>
      <c r="O98" s="97">
        <v>0.78571450351746808</v>
      </c>
      <c r="P98" s="97">
        <v>0.81428525708136024</v>
      </c>
      <c r="Q98" s="97">
        <v>0.84285741629603106</v>
      </c>
      <c r="R98" s="97">
        <v>0.87142827809067303</v>
      </c>
      <c r="S98" s="97">
        <v>0.89999995195705862</v>
      </c>
      <c r="T98" s="97">
        <v>0.89999994109074222</v>
      </c>
      <c r="U98" s="97">
        <v>0.90000008462523484</v>
      </c>
      <c r="V98" s="97">
        <v>0.89999958239237721</v>
      </c>
      <c r="W98" s="97">
        <v>0.90000019548861532</v>
      </c>
      <c r="X98" s="97">
        <v>0.89999969362694232</v>
      </c>
      <c r="Y98" s="97">
        <v>0.90000030616787041</v>
      </c>
      <c r="Z98" s="97">
        <v>0.89999980467684215</v>
      </c>
      <c r="AA98" s="97">
        <v>0.89999960665136347</v>
      </c>
      <c r="AB98" s="97">
        <v>0.90000052426293964</v>
      </c>
      <c r="AC98" s="97">
        <v>0.90000017204359095</v>
      </c>
      <c r="AD98" s="97">
        <v>0.89999997375584573</v>
      </c>
      <c r="AE98" s="97">
        <v>0.89999977500873607</v>
      </c>
      <c r="AF98" s="97">
        <v>0.90000027521443549</v>
      </c>
      <c r="AG98" s="97">
        <v>0.89999965218606759</v>
      </c>
      <c r="AH98" s="97">
        <v>0.90000015470708727</v>
      </c>
      <c r="AI98" s="97">
        <v>0.89999952806381078</v>
      </c>
      <c r="AJ98" s="97">
        <v>0.90000003292126718</v>
      </c>
      <c r="AK98" s="97">
        <v>0.89999957509302309</v>
      </c>
      <c r="AL98" s="97">
        <v>0.90000041569364364</v>
      </c>
      <c r="AM98" s="97">
        <v>0.89999995574071934</v>
      </c>
      <c r="AN98" s="97">
        <v>0.89999965159927653</v>
      </c>
      <c r="AO98" s="97">
        <v>0.90000050264289111</v>
      </c>
      <c r="AP98" s="97">
        <v>0.90000019825375077</v>
      </c>
      <c r="AQ98" s="8"/>
    </row>
    <row r="99" spans="2:43">
      <c r="B99" s="11"/>
      <c r="F99" s="67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12"/>
    </row>
    <row r="100" spans="2:43" ht="13.5" thickBot="1">
      <c r="B100" s="11"/>
      <c r="D100" s="19" t="s">
        <v>101</v>
      </c>
      <c r="E100" s="19"/>
      <c r="F100" s="101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12"/>
    </row>
    <row r="101" spans="2:43" ht="13.5" thickTop="1">
      <c r="B101" s="11"/>
      <c r="D101" s="20"/>
      <c r="E101" s="20"/>
      <c r="F101" s="48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12"/>
    </row>
    <row r="102" spans="2:43">
      <c r="B102" s="5"/>
      <c r="E102" s="18">
        <v>1</v>
      </c>
      <c r="F102" s="47" t="str">
        <f>F96</f>
        <v>Miguel Pereira</v>
      </c>
      <c r="G102" s="98">
        <v>0</v>
      </c>
      <c r="H102" s="98">
        <v>0</v>
      </c>
      <c r="I102" s="98">
        <v>0</v>
      </c>
      <c r="J102" s="98">
        <v>0</v>
      </c>
      <c r="K102" s="98">
        <v>0</v>
      </c>
      <c r="L102" s="98">
        <v>0</v>
      </c>
      <c r="M102" s="98">
        <v>0</v>
      </c>
      <c r="N102" s="98">
        <v>0</v>
      </c>
      <c r="O102" s="98">
        <v>0</v>
      </c>
      <c r="P102" s="98">
        <v>0</v>
      </c>
      <c r="Q102" s="98">
        <v>0</v>
      </c>
      <c r="R102" s="98">
        <v>0</v>
      </c>
      <c r="S102" s="98">
        <v>0</v>
      </c>
      <c r="T102" s="98">
        <v>0</v>
      </c>
      <c r="U102" s="98">
        <v>0</v>
      </c>
      <c r="V102" s="98">
        <v>0</v>
      </c>
      <c r="W102" s="98">
        <v>0</v>
      </c>
      <c r="X102" s="98">
        <v>0</v>
      </c>
      <c r="Y102" s="98">
        <v>0</v>
      </c>
      <c r="Z102" s="98">
        <v>0</v>
      </c>
      <c r="AA102" s="98">
        <v>0</v>
      </c>
      <c r="AB102" s="98">
        <v>0</v>
      </c>
      <c r="AC102" s="98">
        <v>0</v>
      </c>
      <c r="AD102" s="98">
        <v>0</v>
      </c>
      <c r="AE102" s="98">
        <v>0</v>
      </c>
      <c r="AF102" s="98">
        <v>0</v>
      </c>
      <c r="AG102" s="98">
        <v>0</v>
      </c>
      <c r="AH102" s="98">
        <v>0</v>
      </c>
      <c r="AI102" s="98">
        <v>0</v>
      </c>
      <c r="AJ102" s="98">
        <v>0</v>
      </c>
      <c r="AK102" s="98">
        <v>0</v>
      </c>
      <c r="AL102" s="98">
        <v>0</v>
      </c>
      <c r="AM102" s="98">
        <v>0</v>
      </c>
      <c r="AN102" s="98">
        <v>0</v>
      </c>
      <c r="AO102" s="98">
        <v>0</v>
      </c>
      <c r="AP102" s="98">
        <v>0</v>
      </c>
      <c r="AQ102" s="8"/>
    </row>
    <row r="103" spans="2:43">
      <c r="B103" s="5"/>
      <c r="E103" s="18">
        <v>2</v>
      </c>
      <c r="F103" s="47" t="str">
        <f>F97</f>
        <v>Paty do Alferes</v>
      </c>
      <c r="G103" s="98">
        <v>510.54247183670469</v>
      </c>
      <c r="H103" s="98">
        <v>527.47569631610952</v>
      </c>
      <c r="I103" s="98">
        <v>2560.5545629931803</v>
      </c>
      <c r="J103" s="98">
        <v>3190.1481412850248</v>
      </c>
      <c r="K103" s="98">
        <v>3852.1085943394787</v>
      </c>
      <c r="L103" s="98">
        <v>4523.9984035986472</v>
      </c>
      <c r="M103" s="98">
        <v>5222.4842095268414</v>
      </c>
      <c r="N103" s="98">
        <v>5947.566012124058</v>
      </c>
      <c r="O103" s="98">
        <v>6699.2438113902999</v>
      </c>
      <c r="P103" s="98">
        <v>7477.5176073255661</v>
      </c>
      <c r="Q103" s="98">
        <v>8229.4097931949927</v>
      </c>
      <c r="R103" s="98">
        <v>8999.6047522492481</v>
      </c>
      <c r="S103" s="98">
        <v>9788.1024844883304</v>
      </c>
      <c r="T103" s="98">
        <v>9923.3244654807186</v>
      </c>
      <c r="U103" s="98">
        <v>10058.546446473107</v>
      </c>
      <c r="V103" s="98">
        <v>10140.448916237061</v>
      </c>
      <c r="W103" s="98">
        <v>10222.351386001013</v>
      </c>
      <c r="X103" s="98">
        <v>10304.253855764968</v>
      </c>
      <c r="Y103" s="98">
        <v>10386.15632552892</v>
      </c>
      <c r="Z103" s="98">
        <v>10468.058795292874</v>
      </c>
      <c r="AA103" s="98">
        <v>10509.337287957738</v>
      </c>
      <c r="AB103" s="98">
        <v>10550.615780622602</v>
      </c>
      <c r="AC103" s="98">
        <v>10591.894273287464</v>
      </c>
      <c r="AD103" s="98">
        <v>10633.172765952328</v>
      </c>
      <c r="AE103" s="98">
        <v>10674.451258617191</v>
      </c>
      <c r="AF103" s="98">
        <v>10685.120840826052</v>
      </c>
      <c r="AG103" s="98">
        <v>10695.790423034916</v>
      </c>
      <c r="AH103" s="98">
        <v>10706.460005243775</v>
      </c>
      <c r="AI103" s="98">
        <v>10717.129587452637</v>
      </c>
      <c r="AJ103" s="98">
        <v>10727.799169661499</v>
      </c>
      <c r="AK103" s="98">
        <v>10715.162933809695</v>
      </c>
      <c r="AL103" s="98">
        <v>10702.526697957894</v>
      </c>
      <c r="AM103" s="98">
        <v>10689.89046210609</v>
      </c>
      <c r="AN103" s="98">
        <v>10677.254226254288</v>
      </c>
      <c r="AO103" s="98">
        <v>10664.617990402487</v>
      </c>
      <c r="AP103" s="98">
        <v>10651.981754550685</v>
      </c>
      <c r="AQ103" s="8"/>
    </row>
    <row r="104" spans="2:43">
      <c r="B104" s="5"/>
      <c r="E104" s="18">
        <v>3</v>
      </c>
      <c r="F104" s="47" t="str">
        <f>F98</f>
        <v>Rio de Janeiro - AP 4</v>
      </c>
      <c r="G104" s="98">
        <v>197368.47549999997</v>
      </c>
      <c r="H104" s="98">
        <v>199728.65499999997</v>
      </c>
      <c r="I104" s="98">
        <v>202088.73299999998</v>
      </c>
      <c r="J104" s="98">
        <v>204448.91249999998</v>
      </c>
      <c r="K104" s="98">
        <v>206808.99049999999</v>
      </c>
      <c r="L104" s="98">
        <v>208472.37249999997</v>
      </c>
      <c r="M104" s="98">
        <v>218712.72407142856</v>
      </c>
      <c r="N104" s="98">
        <v>229088.75214285712</v>
      </c>
      <c r="O104" s="98">
        <v>239600.67214285713</v>
      </c>
      <c r="P104" s="98">
        <v>250248.37842857142</v>
      </c>
      <c r="Q104" s="98">
        <v>260192.13664285713</v>
      </c>
      <c r="R104" s="98">
        <v>270214.75</v>
      </c>
      <c r="S104" s="98">
        <v>280316.21849999996</v>
      </c>
      <c r="T104" s="98">
        <v>281558.18699999998</v>
      </c>
      <c r="U104" s="98">
        <v>282800.15549999999</v>
      </c>
      <c r="V104" s="98">
        <v>283295.27249999996</v>
      </c>
      <c r="W104" s="98">
        <v>283790.38949999999</v>
      </c>
      <c r="X104" s="98">
        <v>284285.50649999996</v>
      </c>
      <c r="Y104" s="98">
        <v>284780.62349999999</v>
      </c>
      <c r="Z104" s="98">
        <v>285275.74050000001</v>
      </c>
      <c r="AA104" s="98">
        <v>285162.33600000001</v>
      </c>
      <c r="AB104" s="98">
        <v>285048.80099999998</v>
      </c>
      <c r="AC104" s="98">
        <v>284935.39649999997</v>
      </c>
      <c r="AD104" s="98">
        <v>284821.8615</v>
      </c>
      <c r="AE104" s="98">
        <v>284708.45699999999</v>
      </c>
      <c r="AF104" s="98">
        <v>284082.83999999997</v>
      </c>
      <c r="AG104" s="98">
        <v>283457.35350000003</v>
      </c>
      <c r="AH104" s="98">
        <v>282831.86700000003</v>
      </c>
      <c r="AI104" s="98">
        <v>282206.38049999997</v>
      </c>
      <c r="AJ104" s="98">
        <v>281580.89399999997</v>
      </c>
      <c r="AK104" s="98">
        <v>280537.0245</v>
      </c>
      <c r="AL104" s="98">
        <v>279493.2855</v>
      </c>
      <c r="AM104" s="98">
        <v>278449.41600000003</v>
      </c>
      <c r="AN104" s="98">
        <v>277405.67699999997</v>
      </c>
      <c r="AO104" s="98">
        <v>276361.93800000002</v>
      </c>
      <c r="AP104" s="98">
        <v>275318.19900000002</v>
      </c>
      <c r="AQ104" s="8"/>
    </row>
    <row r="105" spans="2:43">
      <c r="B105" s="11"/>
      <c r="F105" s="102" t="s">
        <v>1</v>
      </c>
      <c r="G105" s="104">
        <f t="shared" ref="G105:AP105" si="183">SUM(G102:G104)</f>
        <v>197879.01797183667</v>
      </c>
      <c r="H105" s="104">
        <f t="shared" si="183"/>
        <v>200256.13069631608</v>
      </c>
      <c r="I105" s="104">
        <f t="shared" si="183"/>
        <v>204649.28756299315</v>
      </c>
      <c r="J105" s="104">
        <f t="shared" si="183"/>
        <v>207639.060641285</v>
      </c>
      <c r="K105" s="104">
        <f t="shared" si="183"/>
        <v>210661.09909433947</v>
      </c>
      <c r="L105" s="104">
        <f t="shared" si="183"/>
        <v>212996.37090359861</v>
      </c>
      <c r="M105" s="104">
        <f t="shared" si="183"/>
        <v>223935.20828095541</v>
      </c>
      <c r="N105" s="104">
        <f t="shared" si="183"/>
        <v>235036.31815498119</v>
      </c>
      <c r="O105" s="104">
        <f t="shared" si="183"/>
        <v>246299.91595424744</v>
      </c>
      <c r="P105" s="104">
        <f t="shared" si="183"/>
        <v>257725.89603589699</v>
      </c>
      <c r="Q105" s="104">
        <f t="shared" si="183"/>
        <v>268421.54643605213</v>
      </c>
      <c r="R105" s="104">
        <f t="shared" si="183"/>
        <v>279214.35475224926</v>
      </c>
      <c r="S105" s="104">
        <f t="shared" si="183"/>
        <v>290104.32098448829</v>
      </c>
      <c r="T105" s="104">
        <f t="shared" si="183"/>
        <v>291481.51146548067</v>
      </c>
      <c r="U105" s="104">
        <f t="shared" si="183"/>
        <v>292858.7019464731</v>
      </c>
      <c r="V105" s="104">
        <f t="shared" si="183"/>
        <v>293435.72141623701</v>
      </c>
      <c r="W105" s="104">
        <f t="shared" si="183"/>
        <v>294012.74088600103</v>
      </c>
      <c r="X105" s="104">
        <f t="shared" si="183"/>
        <v>294589.76035576494</v>
      </c>
      <c r="Y105" s="104">
        <f t="shared" si="183"/>
        <v>295166.77982552891</v>
      </c>
      <c r="Z105" s="104">
        <f t="shared" si="183"/>
        <v>295743.79929529288</v>
      </c>
      <c r="AA105" s="104">
        <f t="shared" si="183"/>
        <v>295671.67328795773</v>
      </c>
      <c r="AB105" s="104">
        <f t="shared" si="183"/>
        <v>295599.41678062256</v>
      </c>
      <c r="AC105" s="104">
        <f t="shared" si="183"/>
        <v>295527.29077328742</v>
      </c>
      <c r="AD105" s="104">
        <f t="shared" si="183"/>
        <v>295455.0342659523</v>
      </c>
      <c r="AE105" s="104">
        <f t="shared" si="183"/>
        <v>295382.90825861716</v>
      </c>
      <c r="AF105" s="104">
        <f t="shared" si="183"/>
        <v>294767.96084082604</v>
      </c>
      <c r="AG105" s="104">
        <f t="shared" si="183"/>
        <v>294153.14392303495</v>
      </c>
      <c r="AH105" s="104">
        <f t="shared" si="183"/>
        <v>293538.3270052438</v>
      </c>
      <c r="AI105" s="104">
        <f t="shared" si="183"/>
        <v>292923.5100874526</v>
      </c>
      <c r="AJ105" s="104">
        <f t="shared" si="183"/>
        <v>292308.69316966145</v>
      </c>
      <c r="AK105" s="104">
        <f t="shared" si="183"/>
        <v>291252.18743380968</v>
      </c>
      <c r="AL105" s="104">
        <f t="shared" si="183"/>
        <v>290195.81219795789</v>
      </c>
      <c r="AM105" s="104">
        <f t="shared" si="183"/>
        <v>289139.30646210612</v>
      </c>
      <c r="AN105" s="104">
        <f t="shared" si="183"/>
        <v>288082.93122625427</v>
      </c>
      <c r="AO105" s="104">
        <f t="shared" si="183"/>
        <v>287026.55599040253</v>
      </c>
      <c r="AP105" s="104">
        <f t="shared" si="183"/>
        <v>285970.18075455073</v>
      </c>
      <c r="AQ105" s="12"/>
    </row>
    <row r="106" spans="2:43">
      <c r="B106" s="11"/>
      <c r="F106" s="67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12"/>
    </row>
    <row r="107" spans="2:43" ht="13.5" thickBot="1">
      <c r="B107" s="11"/>
      <c r="D107" s="19" t="s">
        <v>102</v>
      </c>
      <c r="E107" s="19"/>
      <c r="F107" s="101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12"/>
    </row>
    <row r="108" spans="2:43" ht="13.5" thickTop="1">
      <c r="B108" s="11"/>
      <c r="D108" s="20"/>
      <c r="E108" s="20"/>
      <c r="F108" s="48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12"/>
    </row>
    <row r="109" spans="2:43">
      <c r="B109" s="5"/>
      <c r="E109" s="18">
        <v>1</v>
      </c>
      <c r="F109" s="47" t="str">
        <f>F102</f>
        <v>Miguel Pereira</v>
      </c>
      <c r="G109" s="98" t="s">
        <v>117</v>
      </c>
      <c r="H109" s="98">
        <v>0</v>
      </c>
      <c r="I109" s="98">
        <v>0</v>
      </c>
      <c r="J109" s="98">
        <v>0</v>
      </c>
      <c r="K109" s="98">
        <v>0</v>
      </c>
      <c r="L109" s="98">
        <v>0</v>
      </c>
      <c r="M109" s="98">
        <v>0</v>
      </c>
      <c r="N109" s="98">
        <v>0</v>
      </c>
      <c r="O109" s="98">
        <v>0</v>
      </c>
      <c r="P109" s="98">
        <v>0</v>
      </c>
      <c r="Q109" s="98">
        <v>0</v>
      </c>
      <c r="R109" s="98">
        <v>0</v>
      </c>
      <c r="S109" s="98">
        <v>0</v>
      </c>
      <c r="T109" s="98">
        <v>0</v>
      </c>
      <c r="U109" s="98">
        <v>0</v>
      </c>
      <c r="V109" s="98">
        <v>0</v>
      </c>
      <c r="W109" s="98">
        <v>0</v>
      </c>
      <c r="X109" s="98">
        <v>0</v>
      </c>
      <c r="Y109" s="98">
        <v>0</v>
      </c>
      <c r="Z109" s="98">
        <v>0</v>
      </c>
      <c r="AA109" s="98">
        <v>0</v>
      </c>
      <c r="AB109" s="98">
        <v>0</v>
      </c>
      <c r="AC109" s="98">
        <v>0</v>
      </c>
      <c r="AD109" s="98">
        <v>0</v>
      </c>
      <c r="AE109" s="98">
        <v>0</v>
      </c>
      <c r="AF109" s="98">
        <v>0</v>
      </c>
      <c r="AG109" s="98">
        <v>0</v>
      </c>
      <c r="AH109" s="98">
        <v>0</v>
      </c>
      <c r="AI109" s="98">
        <v>0</v>
      </c>
      <c r="AJ109" s="98">
        <v>0</v>
      </c>
      <c r="AK109" s="98">
        <v>0</v>
      </c>
      <c r="AL109" s="98">
        <v>0</v>
      </c>
      <c r="AM109" s="98">
        <v>0</v>
      </c>
      <c r="AN109" s="98">
        <v>0</v>
      </c>
      <c r="AO109" s="98">
        <v>0</v>
      </c>
      <c r="AP109" s="98">
        <v>0</v>
      </c>
      <c r="AQ109" s="8"/>
    </row>
    <row r="110" spans="2:43">
      <c r="B110" s="5"/>
      <c r="E110" s="18">
        <v>2</v>
      </c>
      <c r="F110" s="47" t="str">
        <f>F103</f>
        <v>Paty do Alferes</v>
      </c>
      <c r="G110" s="98">
        <v>433</v>
      </c>
      <c r="H110" s="98">
        <v>447</v>
      </c>
      <c r="I110" s="98">
        <v>2170</v>
      </c>
      <c r="J110" s="98">
        <v>2704</v>
      </c>
      <c r="K110" s="98">
        <v>3264</v>
      </c>
      <c r="L110" s="98">
        <v>3834</v>
      </c>
      <c r="M110" s="98">
        <v>4426</v>
      </c>
      <c r="N110" s="98">
        <v>5041</v>
      </c>
      <c r="O110" s="98">
        <v>5678</v>
      </c>
      <c r="P110" s="98">
        <v>6336</v>
      </c>
      <c r="Q110" s="98">
        <v>6974</v>
      </c>
      <c r="R110" s="98">
        <v>7627</v>
      </c>
      <c r="S110" s="98">
        <v>8295</v>
      </c>
      <c r="T110" s="98">
        <v>8409</v>
      </c>
      <c r="U110" s="98">
        <v>8525</v>
      </c>
      <c r="V110" s="98">
        <v>8593</v>
      </c>
      <c r="W110" s="98">
        <v>8663</v>
      </c>
      <c r="X110" s="98">
        <v>8732</v>
      </c>
      <c r="Y110" s="98">
        <v>8802</v>
      </c>
      <c r="Z110" s="98">
        <v>8872</v>
      </c>
      <c r="AA110" s="98">
        <v>8906</v>
      </c>
      <c r="AB110" s="98">
        <v>8941</v>
      </c>
      <c r="AC110" s="98">
        <v>8976</v>
      </c>
      <c r="AD110" s="98">
        <v>9011</v>
      </c>
      <c r="AE110" s="98">
        <v>9046</v>
      </c>
      <c r="AF110" s="98">
        <v>9056</v>
      </c>
      <c r="AG110" s="98">
        <v>9066</v>
      </c>
      <c r="AH110" s="98">
        <v>9076</v>
      </c>
      <c r="AI110" s="98">
        <v>9086</v>
      </c>
      <c r="AJ110" s="98">
        <v>9096</v>
      </c>
      <c r="AK110" s="98">
        <v>9096</v>
      </c>
      <c r="AL110" s="98">
        <v>9096</v>
      </c>
      <c r="AM110" s="98">
        <v>9096</v>
      </c>
      <c r="AN110" s="98">
        <v>9096</v>
      </c>
      <c r="AO110" s="98">
        <v>9096</v>
      </c>
      <c r="AP110" s="98">
        <v>9096</v>
      </c>
      <c r="AQ110" s="8"/>
    </row>
    <row r="111" spans="2:43">
      <c r="B111" s="5"/>
      <c r="E111" s="18">
        <v>3</v>
      </c>
      <c r="F111" s="47" t="str">
        <f>F104</f>
        <v>Rio de Janeiro - AP 4</v>
      </c>
      <c r="G111" s="98">
        <v>87719</v>
      </c>
      <c r="H111" s="98">
        <v>88768</v>
      </c>
      <c r="I111" s="98">
        <v>89817</v>
      </c>
      <c r="J111" s="98">
        <v>90866</v>
      </c>
      <c r="K111" s="98">
        <v>91915</v>
      </c>
      <c r="L111" s="98">
        <v>92654</v>
      </c>
      <c r="M111" s="98">
        <v>97206</v>
      </c>
      <c r="N111" s="98">
        <v>101817</v>
      </c>
      <c r="O111" s="98">
        <v>106489</v>
      </c>
      <c r="P111" s="98">
        <v>111222</v>
      </c>
      <c r="Q111" s="98">
        <v>115641</v>
      </c>
      <c r="R111" s="98">
        <v>120095</v>
      </c>
      <c r="S111" s="98">
        <v>124585</v>
      </c>
      <c r="T111" s="98">
        <v>125137</v>
      </c>
      <c r="U111" s="98">
        <v>125689</v>
      </c>
      <c r="V111" s="98">
        <v>125909</v>
      </c>
      <c r="W111" s="98">
        <v>126129</v>
      </c>
      <c r="X111" s="98">
        <v>126349</v>
      </c>
      <c r="Y111" s="98">
        <v>126569</v>
      </c>
      <c r="Z111" s="98">
        <v>126789</v>
      </c>
      <c r="AA111" s="98">
        <v>126789</v>
      </c>
      <c r="AB111" s="98">
        <v>126789</v>
      </c>
      <c r="AC111" s="98">
        <v>126789</v>
      </c>
      <c r="AD111" s="98">
        <v>126789</v>
      </c>
      <c r="AE111" s="98">
        <v>126789</v>
      </c>
      <c r="AF111" s="98">
        <v>126789</v>
      </c>
      <c r="AG111" s="98">
        <v>126789</v>
      </c>
      <c r="AH111" s="98">
        <v>126789</v>
      </c>
      <c r="AI111" s="98">
        <v>126789</v>
      </c>
      <c r="AJ111" s="98">
        <v>126789</v>
      </c>
      <c r="AK111" s="98">
        <v>126789</v>
      </c>
      <c r="AL111" s="98">
        <v>126789</v>
      </c>
      <c r="AM111" s="98">
        <v>126789</v>
      </c>
      <c r="AN111" s="98">
        <v>126789</v>
      </c>
      <c r="AO111" s="98">
        <v>126789</v>
      </c>
      <c r="AP111" s="98">
        <v>126789</v>
      </c>
      <c r="AQ111" s="8"/>
    </row>
    <row r="112" spans="2:43">
      <c r="B112" s="11"/>
      <c r="F112" s="102" t="s">
        <v>1</v>
      </c>
      <c r="G112" s="104">
        <f t="shared" ref="G112:AP112" si="184">SUM(G109:G111)</f>
        <v>88152</v>
      </c>
      <c r="H112" s="104">
        <f t="shared" si="184"/>
        <v>89215</v>
      </c>
      <c r="I112" s="104">
        <f t="shared" si="184"/>
        <v>91987</v>
      </c>
      <c r="J112" s="104">
        <f t="shared" si="184"/>
        <v>93570</v>
      </c>
      <c r="K112" s="104">
        <f t="shared" si="184"/>
        <v>95179</v>
      </c>
      <c r="L112" s="104">
        <f t="shared" si="184"/>
        <v>96488</v>
      </c>
      <c r="M112" s="104">
        <f t="shared" si="184"/>
        <v>101632</v>
      </c>
      <c r="N112" s="104">
        <f t="shared" si="184"/>
        <v>106858</v>
      </c>
      <c r="O112" s="104">
        <f t="shared" si="184"/>
        <v>112167</v>
      </c>
      <c r="P112" s="104">
        <f t="shared" si="184"/>
        <v>117558</v>
      </c>
      <c r="Q112" s="104">
        <f t="shared" si="184"/>
        <v>122615</v>
      </c>
      <c r="R112" s="104">
        <f t="shared" si="184"/>
        <v>127722</v>
      </c>
      <c r="S112" s="104">
        <f t="shared" si="184"/>
        <v>132880</v>
      </c>
      <c r="T112" s="104">
        <f t="shared" si="184"/>
        <v>133546</v>
      </c>
      <c r="U112" s="104">
        <f t="shared" si="184"/>
        <v>134214</v>
      </c>
      <c r="V112" s="104">
        <f t="shared" si="184"/>
        <v>134502</v>
      </c>
      <c r="W112" s="104">
        <f t="shared" si="184"/>
        <v>134792</v>
      </c>
      <c r="X112" s="104">
        <f t="shared" si="184"/>
        <v>135081</v>
      </c>
      <c r="Y112" s="104">
        <f t="shared" si="184"/>
        <v>135371</v>
      </c>
      <c r="Z112" s="104">
        <f t="shared" si="184"/>
        <v>135661</v>
      </c>
      <c r="AA112" s="104">
        <f t="shared" si="184"/>
        <v>135695</v>
      </c>
      <c r="AB112" s="104">
        <f t="shared" si="184"/>
        <v>135730</v>
      </c>
      <c r="AC112" s="104">
        <f t="shared" si="184"/>
        <v>135765</v>
      </c>
      <c r="AD112" s="104">
        <f t="shared" si="184"/>
        <v>135800</v>
      </c>
      <c r="AE112" s="104">
        <f t="shared" si="184"/>
        <v>135835</v>
      </c>
      <c r="AF112" s="104">
        <f t="shared" si="184"/>
        <v>135845</v>
      </c>
      <c r="AG112" s="104">
        <f t="shared" si="184"/>
        <v>135855</v>
      </c>
      <c r="AH112" s="104">
        <f t="shared" si="184"/>
        <v>135865</v>
      </c>
      <c r="AI112" s="104">
        <f t="shared" si="184"/>
        <v>135875</v>
      </c>
      <c r="AJ112" s="104">
        <f t="shared" si="184"/>
        <v>135885</v>
      </c>
      <c r="AK112" s="104">
        <f t="shared" si="184"/>
        <v>135885</v>
      </c>
      <c r="AL112" s="104">
        <f t="shared" si="184"/>
        <v>135885</v>
      </c>
      <c r="AM112" s="104">
        <f t="shared" si="184"/>
        <v>135885</v>
      </c>
      <c r="AN112" s="104">
        <f t="shared" si="184"/>
        <v>135885</v>
      </c>
      <c r="AO112" s="104">
        <f t="shared" si="184"/>
        <v>135885</v>
      </c>
      <c r="AP112" s="104">
        <f t="shared" si="184"/>
        <v>135885</v>
      </c>
      <c r="AQ112" s="12"/>
    </row>
    <row r="113" spans="2:45">
      <c r="B113" s="11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12"/>
    </row>
    <row r="114" spans="2:45" ht="13.5" thickBot="1">
      <c r="B114" s="11"/>
      <c r="D114" s="19" t="s">
        <v>103</v>
      </c>
      <c r="E114" s="19"/>
      <c r="F114" s="19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12"/>
    </row>
    <row r="115" spans="2:45" ht="13.5" thickTop="1">
      <c r="B115" s="11"/>
      <c r="D115" s="20"/>
      <c r="E115" s="20"/>
      <c r="F115" s="21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12"/>
    </row>
    <row r="116" spans="2:45" s="21" customFormat="1">
      <c r="B116" s="5"/>
      <c r="E116" s="35">
        <v>1</v>
      </c>
      <c r="F116" s="36" t="str">
        <f>LOOKUP(E116,CAPEX!$E$11:$E$13,CAPEX!$F$11:$F$13)</f>
        <v>Miguel Pereira</v>
      </c>
      <c r="G116" s="70"/>
      <c r="H116" s="74">
        <f>SUM(H117:H121)</f>
        <v>93129.50534675541</v>
      </c>
      <c r="I116" s="74">
        <f t="shared" ref="I116" si="185">SUM(I117:I121)</f>
        <v>94176.974220798671</v>
      </c>
      <c r="J116" s="74">
        <f t="shared" ref="J116" si="186">SUM(J117:J121)</f>
        <v>580844.26171946747</v>
      </c>
      <c r="K116" s="74">
        <f t="shared" ref="K116" si="187">SUM(K117:K121)</f>
        <v>1028770.2561264558</v>
      </c>
      <c r="L116" s="74">
        <f t="shared" ref="L116" si="188">SUM(L117:L121)</f>
        <v>1443305.2161713811</v>
      </c>
      <c r="M116" s="74">
        <f t="shared" ref="M116" si="189">SUM(M117:M121)</f>
        <v>1808078.4416470884</v>
      </c>
      <c r="N116" s="74">
        <f t="shared" ref="N116" si="190">SUM(N117:N121)</f>
        <v>1726972.4336705487</v>
      </c>
      <c r="O116" s="74">
        <f t="shared" ref="O116" si="191">SUM(O117:O121)</f>
        <v>1635228.7638948418</v>
      </c>
      <c r="P116" s="74">
        <f t="shared" ref="P116" si="192">SUM(P117:P121)</f>
        <v>1550493.3120259566</v>
      </c>
      <c r="Q116" s="74">
        <f t="shared" ref="Q116" si="193">SUM(Q117:Q121)</f>
        <v>1464223.73039401</v>
      </c>
      <c r="R116" s="74">
        <f t="shared" ref="R116" si="194">SUM(R117:R121)</f>
        <v>1363158.603868552</v>
      </c>
      <c r="S116" s="74">
        <f t="shared" ref="S116" si="195">SUM(S117:S121)</f>
        <v>1370610.9515890179</v>
      </c>
      <c r="T116" s="74">
        <f t="shared" ref="T116" si="196">SUM(T117:T121)</f>
        <v>1378006.8421297837</v>
      </c>
      <c r="U116" s="74">
        <f t="shared" ref="U116" si="197">SUM(U117:U121)</f>
        <v>1385402.7326705491</v>
      </c>
      <c r="V116" s="74">
        <f t="shared" ref="V116" si="198">SUM(V117:V121)</f>
        <v>1392855.0803910149</v>
      </c>
      <c r="W116" s="74">
        <f t="shared" ref="W116" si="199">SUM(W117:W121)</f>
        <v>1396468.3398918465</v>
      </c>
      <c r="X116" s="74">
        <f t="shared" ref="X116" si="200">SUM(X117:X121)</f>
        <v>1400081.5993926788</v>
      </c>
      <c r="Y116" s="74">
        <f t="shared" ref="Y116" si="201">SUM(Y117:Y121)</f>
        <v>1403807.7732529116</v>
      </c>
      <c r="Z116" s="74">
        <f t="shared" ref="Z116" si="202">SUM(Z117:Z121)</f>
        <v>1407477.489933444</v>
      </c>
      <c r="AA116" s="74">
        <f t="shared" ref="AA116" si="203">SUM(AA117:AA121)</f>
        <v>1411203.663793677</v>
      </c>
      <c r="AB116" s="74">
        <f t="shared" ref="AB116" si="204">SUM(AB117:AB121)</f>
        <v>1411655.3212312809</v>
      </c>
      <c r="AC116" s="74">
        <f t="shared" ref="AC116" si="205">SUM(AC117:AC121)</f>
        <v>1412219.8930282861</v>
      </c>
      <c r="AD116" s="74">
        <f t="shared" ref="AD116" si="206">SUM(AD117:AD121)</f>
        <v>1412728.0076455907</v>
      </c>
      <c r="AE116" s="74">
        <f t="shared" ref="AE116" si="207">SUM(AE117:AE121)</f>
        <v>1413236.1222628951</v>
      </c>
      <c r="AF116" s="74">
        <f t="shared" ref="AF116" si="208">SUM(AF117:AF121)</f>
        <v>1413744.2368801993</v>
      </c>
      <c r="AG116" s="74">
        <f t="shared" ref="AG116" si="209">SUM(AG117:AG121)</f>
        <v>1411711.7784109814</v>
      </c>
      <c r="AH116" s="74">
        <f t="shared" ref="AH116" si="210">SUM(AH117:AH121)</f>
        <v>1409622.8627620633</v>
      </c>
      <c r="AI116" s="74">
        <f t="shared" ref="AI116" si="211">SUM(AI117:AI121)</f>
        <v>1407477.489933444</v>
      </c>
      <c r="AJ116" s="74">
        <f t="shared" ref="AJ116" si="212">SUM(AJ117:AJ121)</f>
        <v>1405445.0314642263</v>
      </c>
      <c r="AK116" s="74">
        <f t="shared" ref="AK116" si="213">SUM(AK117:AK121)</f>
        <v>1403356.1158153077</v>
      </c>
      <c r="AL116" s="74">
        <f t="shared" ref="AL116" si="214">SUM(AL117:AL121)</f>
        <v>1399178.284517471</v>
      </c>
      <c r="AM116" s="74">
        <f t="shared" ref="AM116" si="215">SUM(AM117:AM121)</f>
        <v>1395000.4532196335</v>
      </c>
      <c r="AN116" s="74">
        <f t="shared" ref="AN116" si="216">SUM(AN117:AN121)</f>
        <v>1390766.1647420966</v>
      </c>
      <c r="AO116" s="74">
        <f t="shared" ref="AO116" si="217">SUM(AO117:AO121)</f>
        <v>1386588.3334442594</v>
      </c>
      <c r="AP116" s="74">
        <f t="shared" ref="AP116" si="218">SUM(AP117:AP121)</f>
        <v>1382466.9593261229</v>
      </c>
      <c r="AQ116" s="8"/>
      <c r="AS116" s="24"/>
    </row>
    <row r="117" spans="2:45" s="21" customFormat="1">
      <c r="B117" s="5"/>
      <c r="C117" s="9"/>
      <c r="D117" s="9"/>
      <c r="E117" s="18"/>
      <c r="F117" s="63" t="s">
        <v>2</v>
      </c>
      <c r="G117" s="80"/>
      <c r="H117" s="75">
        <v>0</v>
      </c>
      <c r="I117" s="75">
        <v>672.73744754464292</v>
      </c>
      <c r="J117" s="75">
        <v>8298.3274687499998</v>
      </c>
      <c r="K117" s="75">
        <v>22046.544241071428</v>
      </c>
      <c r="L117" s="75">
        <v>41240.036651785718</v>
      </c>
      <c r="M117" s="75">
        <v>64578.52813058038</v>
      </c>
      <c r="N117" s="75">
        <v>74018.030624999999</v>
      </c>
      <c r="O117" s="75">
        <v>81766.880250000002</v>
      </c>
      <c r="P117" s="75">
        <v>77529.825656250003</v>
      </c>
      <c r="Q117" s="75">
        <v>73216.059468750012</v>
      </c>
      <c r="R117" s="75">
        <v>68162.466796875</v>
      </c>
      <c r="S117" s="75">
        <v>68535.108984374994</v>
      </c>
      <c r="T117" s="75">
        <v>68904.928124999991</v>
      </c>
      <c r="U117" s="75">
        <v>69274.747265625003</v>
      </c>
      <c r="V117" s="75">
        <v>69647.389453124997</v>
      </c>
      <c r="W117" s="75">
        <v>69828.064453125</v>
      </c>
      <c r="X117" s="75">
        <v>70008.739453124988</v>
      </c>
      <c r="Y117" s="75">
        <v>70195.060546875</v>
      </c>
      <c r="Z117" s="75">
        <v>70378.55859375</v>
      </c>
      <c r="AA117" s="75">
        <v>70564.879687499997</v>
      </c>
      <c r="AB117" s="75">
        <v>70587.464062500003</v>
      </c>
      <c r="AC117" s="75">
        <v>70615.694531250003</v>
      </c>
      <c r="AD117" s="75">
        <v>70641.101953125006</v>
      </c>
      <c r="AE117" s="75">
        <v>70666.509374999994</v>
      </c>
      <c r="AF117" s="75">
        <v>70691.916796874997</v>
      </c>
      <c r="AG117" s="75">
        <v>70590.287109375</v>
      </c>
      <c r="AH117" s="75">
        <v>70485.834375000006</v>
      </c>
      <c r="AI117" s="75">
        <v>70378.55859375</v>
      </c>
      <c r="AJ117" s="75">
        <v>70276.928906250003</v>
      </c>
      <c r="AK117" s="75">
        <v>70172.476171874994</v>
      </c>
      <c r="AL117" s="75">
        <v>69963.570703124991</v>
      </c>
      <c r="AM117" s="75">
        <v>69754.665234375003</v>
      </c>
      <c r="AN117" s="75">
        <v>69542.936718750003</v>
      </c>
      <c r="AO117" s="75">
        <v>69334.03125</v>
      </c>
      <c r="AP117" s="75">
        <v>69127.948828125009</v>
      </c>
      <c r="AQ117" s="8"/>
      <c r="AS117" s="24"/>
    </row>
    <row r="118" spans="2:45" s="21" customFormat="1">
      <c r="B118" s="5"/>
      <c r="C118" s="9"/>
      <c r="D118" s="9"/>
      <c r="E118" s="18"/>
      <c r="F118" s="63" t="s">
        <v>47</v>
      </c>
      <c r="G118" s="80"/>
      <c r="H118" s="75">
        <v>89410.275900000008</v>
      </c>
      <c r="I118" s="75">
        <v>89743.175502455357</v>
      </c>
      <c r="J118" s="75">
        <v>549349.27843125002</v>
      </c>
      <c r="K118" s="75">
        <v>965638.63775892847</v>
      </c>
      <c r="L118" s="75">
        <v>1344425.1948482143</v>
      </c>
      <c r="M118" s="75">
        <v>1671292.3080194199</v>
      </c>
      <c r="N118" s="75">
        <v>1583985.855375</v>
      </c>
      <c r="O118" s="75">
        <v>1488157.22055</v>
      </c>
      <c r="P118" s="75">
        <v>1411042.8269437498</v>
      </c>
      <c r="Q118" s="75">
        <v>1332532.2823312499</v>
      </c>
      <c r="R118" s="75">
        <v>1240556.8957031248</v>
      </c>
      <c r="S118" s="75">
        <v>1247338.9835156247</v>
      </c>
      <c r="T118" s="75">
        <v>1254069.6918749998</v>
      </c>
      <c r="U118" s="75">
        <v>1260800.4002343749</v>
      </c>
      <c r="V118" s="75">
        <v>1267582.4880468748</v>
      </c>
      <c r="W118" s="75">
        <v>1270870.7730468747</v>
      </c>
      <c r="X118" s="75">
        <v>1274159.0580468748</v>
      </c>
      <c r="Y118" s="75">
        <v>1277550.1019531249</v>
      </c>
      <c r="Z118" s="75">
        <v>1280889.7664062497</v>
      </c>
      <c r="AA118" s="75">
        <v>1284280.8103125</v>
      </c>
      <c r="AB118" s="75">
        <v>1284691.8459374998</v>
      </c>
      <c r="AC118" s="75">
        <v>1285205.6404687497</v>
      </c>
      <c r="AD118" s="75">
        <v>1285668.0555468749</v>
      </c>
      <c r="AE118" s="75">
        <v>1286130.4706249998</v>
      </c>
      <c r="AF118" s="75">
        <v>1286592.8857031248</v>
      </c>
      <c r="AG118" s="75">
        <v>1284743.225390625</v>
      </c>
      <c r="AH118" s="75">
        <v>1282842.1856249999</v>
      </c>
      <c r="AI118" s="75">
        <v>1280889.7664062497</v>
      </c>
      <c r="AJ118" s="75">
        <v>1279040.1060937499</v>
      </c>
      <c r="AK118" s="75">
        <v>1277139.0663281248</v>
      </c>
      <c r="AL118" s="75">
        <v>1273336.9867968748</v>
      </c>
      <c r="AM118" s="75">
        <v>1269534.9072656247</v>
      </c>
      <c r="AN118" s="75">
        <v>1265681.44828125</v>
      </c>
      <c r="AO118" s="75">
        <v>1261879.3687499999</v>
      </c>
      <c r="AP118" s="75">
        <v>1258128.6686718748</v>
      </c>
      <c r="AQ118" s="8"/>
      <c r="AS118" s="24"/>
    </row>
    <row r="119" spans="2:45" s="21" customFormat="1">
      <c r="B119" s="5"/>
      <c r="C119" s="9"/>
      <c r="D119" s="9"/>
      <c r="E119" s="18"/>
      <c r="F119" s="63" t="s">
        <v>48</v>
      </c>
      <c r="G119" s="80"/>
      <c r="H119" s="75">
        <v>2405.1017089018301</v>
      </c>
      <c r="I119" s="75">
        <v>2432.1529551164726</v>
      </c>
      <c r="J119" s="75">
        <v>15000.504096589015</v>
      </c>
      <c r="K119" s="75">
        <v>26568.347935108151</v>
      </c>
      <c r="L119" s="75">
        <v>37273.856754159729</v>
      </c>
      <c r="M119" s="75">
        <v>46694.251554783696</v>
      </c>
      <c r="N119" s="75">
        <v>44599.660826955078</v>
      </c>
      <c r="O119" s="75">
        <v>42230.348801331122</v>
      </c>
      <c r="P119" s="75">
        <v>40042.026428785357</v>
      </c>
      <c r="Q119" s="75">
        <v>37814.084624126452</v>
      </c>
      <c r="R119" s="75">
        <v>35204.042751663888</v>
      </c>
      <c r="S119" s="75">
        <v>35396.502210898499</v>
      </c>
      <c r="T119" s="75">
        <v>35587.503643926786</v>
      </c>
      <c r="U119" s="75">
        <v>35778.505076955073</v>
      </c>
      <c r="V119" s="75">
        <v>35970.964536189684</v>
      </c>
      <c r="W119" s="75">
        <v>36064.27821339434</v>
      </c>
      <c r="X119" s="75">
        <v>36157.591890599004</v>
      </c>
      <c r="Y119" s="75">
        <v>36253.821620216302</v>
      </c>
      <c r="Z119" s="75">
        <v>36348.593323627283</v>
      </c>
      <c r="AA119" s="75">
        <v>36444.823053244596</v>
      </c>
      <c r="AB119" s="75">
        <v>36456.487262895171</v>
      </c>
      <c r="AC119" s="75">
        <v>36471.067524958402</v>
      </c>
      <c r="AD119" s="75">
        <v>36484.189760815309</v>
      </c>
      <c r="AE119" s="75">
        <v>36497.311996672208</v>
      </c>
      <c r="AF119" s="75">
        <v>36510.434232529115</v>
      </c>
      <c r="AG119" s="75">
        <v>36457.945289101503</v>
      </c>
      <c r="AH119" s="75">
        <v>36403.998319467551</v>
      </c>
      <c r="AI119" s="75">
        <v>36348.593323627283</v>
      </c>
      <c r="AJ119" s="75">
        <v>36296.104380199671</v>
      </c>
      <c r="AK119" s="75">
        <v>36242.157410565727</v>
      </c>
      <c r="AL119" s="75">
        <v>36134.26347129784</v>
      </c>
      <c r="AM119" s="75">
        <v>36026.369532029952</v>
      </c>
      <c r="AN119" s="75">
        <v>35917.01756655574</v>
      </c>
      <c r="AO119" s="75">
        <v>35809.123627287852</v>
      </c>
      <c r="AP119" s="75">
        <v>35702.687714226282</v>
      </c>
      <c r="AQ119" s="8"/>
      <c r="AS119" s="24"/>
    </row>
    <row r="120" spans="2:45" s="21" customFormat="1">
      <c r="B120" s="5"/>
      <c r="C120" s="9"/>
      <c r="D120" s="9"/>
      <c r="E120" s="18"/>
      <c r="F120" s="63" t="s">
        <v>49</v>
      </c>
      <c r="G120" s="80"/>
      <c r="H120" s="75">
        <v>68.185873190515821</v>
      </c>
      <c r="I120" s="75">
        <v>68.952789964642278</v>
      </c>
      <c r="J120" s="75">
        <v>425.27202335690515</v>
      </c>
      <c r="K120" s="75">
        <v>753.22635898502517</v>
      </c>
      <c r="L120" s="75">
        <v>1056.7330523086523</v>
      </c>
      <c r="M120" s="75">
        <v>1323.8061007799502</v>
      </c>
      <c r="N120" s="75">
        <v>1264.4233739600668</v>
      </c>
      <c r="O120" s="75">
        <v>1197.2521567387689</v>
      </c>
      <c r="P120" s="75">
        <v>1135.2120894758739</v>
      </c>
      <c r="Q120" s="75">
        <v>1072.0487908901832</v>
      </c>
      <c r="R120" s="75">
        <v>998.052758423461</v>
      </c>
      <c r="S120" s="75">
        <v>1003.509083298669</v>
      </c>
      <c r="T120" s="75">
        <v>1008.9240723793679</v>
      </c>
      <c r="U120" s="75">
        <v>1014.3390614600667</v>
      </c>
      <c r="V120" s="75">
        <v>1019.7953863352748</v>
      </c>
      <c r="W120" s="75">
        <v>1022.4408771838604</v>
      </c>
      <c r="X120" s="75">
        <v>1025.086368032446</v>
      </c>
      <c r="Y120" s="75">
        <v>1027.8145304700502</v>
      </c>
      <c r="Z120" s="75">
        <v>1030.5013571131449</v>
      </c>
      <c r="AA120" s="75">
        <v>1033.229519550749</v>
      </c>
      <c r="AB120" s="75">
        <v>1033.5602059068219</v>
      </c>
      <c r="AC120" s="75">
        <v>1033.9735638519137</v>
      </c>
      <c r="AD120" s="75">
        <v>1034.3455860024958</v>
      </c>
      <c r="AE120" s="75">
        <v>1034.7176081530783</v>
      </c>
      <c r="AF120" s="75">
        <v>1035.0896303036607</v>
      </c>
      <c r="AG120" s="75">
        <v>1033.6015417013311</v>
      </c>
      <c r="AH120" s="75">
        <v>1032.0721173044926</v>
      </c>
      <c r="AI120" s="75">
        <v>1030.5013571131449</v>
      </c>
      <c r="AJ120" s="75">
        <v>1029.0132685108154</v>
      </c>
      <c r="AK120" s="75">
        <v>1027.4838441139768</v>
      </c>
      <c r="AL120" s="75">
        <v>1024.4249953202996</v>
      </c>
      <c r="AM120" s="75">
        <v>1021.3661465266225</v>
      </c>
      <c r="AN120" s="75">
        <v>1018.265961938436</v>
      </c>
      <c r="AO120" s="75">
        <v>1015.2071131447588</v>
      </c>
      <c r="AP120" s="75">
        <v>1012.1896001455908</v>
      </c>
      <c r="AQ120" s="8"/>
      <c r="AS120" s="24"/>
    </row>
    <row r="121" spans="2:45" s="21" customFormat="1">
      <c r="B121" s="5"/>
      <c r="C121" s="9"/>
      <c r="D121" s="9"/>
      <c r="E121" s="18"/>
      <c r="F121" s="63" t="s">
        <v>50</v>
      </c>
      <c r="G121" s="80"/>
      <c r="H121" s="75">
        <v>1245.9418646630613</v>
      </c>
      <c r="I121" s="75">
        <v>1259.9555257175543</v>
      </c>
      <c r="J121" s="75">
        <v>7770.8796995216298</v>
      </c>
      <c r="K121" s="75">
        <v>13763.499832362728</v>
      </c>
      <c r="L121" s="75">
        <v>19309.394864912643</v>
      </c>
      <c r="M121" s="75">
        <v>24189.547841524545</v>
      </c>
      <c r="N121" s="75">
        <v>23104.463469633945</v>
      </c>
      <c r="O121" s="75">
        <v>21877.062136772049</v>
      </c>
      <c r="P121" s="75">
        <v>20743.420907695512</v>
      </c>
      <c r="Q121" s="75">
        <v>19589.255178993346</v>
      </c>
      <c r="R121" s="75">
        <v>18237.145858465061</v>
      </c>
      <c r="S121" s="75">
        <v>18336.847794821133</v>
      </c>
      <c r="T121" s="75">
        <v>18435.794413477539</v>
      </c>
      <c r="U121" s="75">
        <v>18534.741032133945</v>
      </c>
      <c r="V121" s="75">
        <v>18634.442968490017</v>
      </c>
      <c r="W121" s="75">
        <v>18682.783301268719</v>
      </c>
      <c r="X121" s="75">
        <v>18731.123634047421</v>
      </c>
      <c r="Y121" s="75">
        <v>18780.974602225459</v>
      </c>
      <c r="Z121" s="75">
        <v>18830.07025270383</v>
      </c>
      <c r="AA121" s="75">
        <v>18879.921220881861</v>
      </c>
      <c r="AB121" s="75">
        <v>18885.963762479201</v>
      </c>
      <c r="AC121" s="75">
        <v>18893.516939475874</v>
      </c>
      <c r="AD121" s="75">
        <v>18900.314798772877</v>
      </c>
      <c r="AE121" s="75">
        <v>18907.112658069887</v>
      </c>
      <c r="AF121" s="75">
        <v>18913.910517366887</v>
      </c>
      <c r="AG121" s="75">
        <v>18886.719080178867</v>
      </c>
      <c r="AH121" s="75">
        <v>18858.772325291182</v>
      </c>
      <c r="AI121" s="75">
        <v>18830.07025270383</v>
      </c>
      <c r="AJ121" s="75">
        <v>18802.878815515807</v>
      </c>
      <c r="AK121" s="75">
        <v>18774.932060628122</v>
      </c>
      <c r="AL121" s="75">
        <v>18719.038550852743</v>
      </c>
      <c r="AM121" s="75">
        <v>18663.145041077372</v>
      </c>
      <c r="AN121" s="75">
        <v>18606.496213602328</v>
      </c>
      <c r="AO121" s="75">
        <v>18550.602703826953</v>
      </c>
      <c r="AP121" s="75">
        <v>18495.464511751248</v>
      </c>
      <c r="AQ121" s="8"/>
      <c r="AS121" s="24"/>
    </row>
    <row r="122" spans="2:45" s="21" customFormat="1">
      <c r="B122" s="5"/>
      <c r="C122" s="9"/>
      <c r="D122" s="9"/>
      <c r="E122" s="18"/>
      <c r="F122" s="16"/>
      <c r="G122" s="82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"/>
    </row>
    <row r="123" spans="2:45" s="21" customFormat="1">
      <c r="B123" s="5"/>
      <c r="E123" s="35">
        <f>E116+1</f>
        <v>2</v>
      </c>
      <c r="F123" s="36" t="str">
        <f>LOOKUP(E123,CAPEX!$E$11:$E$13,CAPEX!$F$11:$F$13)</f>
        <v>Paty do Alferes</v>
      </c>
      <c r="G123" s="83"/>
      <c r="H123" s="74">
        <f t="shared" ref="H123" si="219">SUM(H124:H128)</f>
        <v>402609.77448667563</v>
      </c>
      <c r="I123" s="74">
        <f t="shared" ref="I123" si="220">SUM(I124:I128)</f>
        <v>411558.31550138211</v>
      </c>
      <c r="J123" s="74">
        <f t="shared" ref="J123" si="221">SUM(J124:J128)</f>
        <v>518134.36270153633</v>
      </c>
      <c r="K123" s="74">
        <f t="shared" ref="K123" si="222">SUM(K124:K128)</f>
        <v>623107.51402405626</v>
      </c>
      <c r="L123" s="74">
        <f t="shared" ref="L123" si="223">SUM(L124:L128)</f>
        <v>725965.38093059952</v>
      </c>
      <c r="M123" s="74">
        <f t="shared" ref="M123" si="224">SUM(M124:M128)</f>
        <v>822866.77912735392</v>
      </c>
      <c r="N123" s="74">
        <f t="shared" ref="N123" si="225">SUM(N124:N128)</f>
        <v>916281.78269337828</v>
      </c>
      <c r="O123" s="74">
        <f t="shared" ref="O123" si="226">SUM(O124:O128)</f>
        <v>1012055.7723507795</v>
      </c>
      <c r="P123" s="74">
        <f t="shared" ref="P123" si="227">SUM(P124:P128)</f>
        <v>1098302.7178050233</v>
      </c>
      <c r="Q123" s="74">
        <f t="shared" ref="Q123" si="228">SUM(Q124:Q128)</f>
        <v>1180340.6201273499</v>
      </c>
      <c r="R123" s="74">
        <f t="shared" ref="R123" si="229">SUM(R124:R128)</f>
        <v>1251238.9726813689</v>
      </c>
      <c r="S123" s="74">
        <f t="shared" ref="S123" si="230">SUM(S124:S128)</f>
        <v>1362115.5472385909</v>
      </c>
      <c r="T123" s="74">
        <f t="shared" ref="T123" si="231">SUM(T124:T128)</f>
        <v>1474837.1817988451</v>
      </c>
      <c r="U123" s="74">
        <f t="shared" ref="U123" si="232">SUM(U124:U128)</f>
        <v>1488675.1318215874</v>
      </c>
      <c r="V123" s="74">
        <f t="shared" ref="V123" si="233">SUM(V124:V128)</f>
        <v>1502570.739969424</v>
      </c>
      <c r="W123" s="74">
        <f t="shared" ref="W123" si="234">SUM(W124:W128)</f>
        <v>1510354.5868572169</v>
      </c>
      <c r="X123" s="74">
        <f t="shared" ref="X123" si="235">SUM(X124:X128)</f>
        <v>1518138.4337450094</v>
      </c>
      <c r="Y123" s="74">
        <f t="shared" ref="Y123" si="236">SUM(Y124:Y128)</f>
        <v>1526037.5968829913</v>
      </c>
      <c r="Z123" s="74">
        <f t="shared" ref="Z123" si="237">SUM(Z124:Z128)</f>
        <v>1533821.4437707837</v>
      </c>
      <c r="AA123" s="74">
        <f t="shared" ref="AA123" si="238">SUM(AA124:AA128)</f>
        <v>1541605.2906585764</v>
      </c>
      <c r="AB123" s="74">
        <f t="shared" ref="AB123" si="239">SUM(AB124:AB128)</f>
        <v>1544949.4619140725</v>
      </c>
      <c r="AC123" s="74">
        <f t="shared" ref="AC123" si="240">SUM(AC124:AC128)</f>
        <v>1548293.6331695684</v>
      </c>
      <c r="AD123" s="74">
        <f t="shared" ref="AD123" si="241">SUM(AD124:AD128)</f>
        <v>1551637.8044250642</v>
      </c>
      <c r="AE123" s="74">
        <f t="shared" ref="AE123" si="242">SUM(AE124:AE128)</f>
        <v>1554981.9756805603</v>
      </c>
      <c r="AF123" s="74">
        <f t="shared" ref="AF123" si="243">SUM(AF124:AF128)</f>
        <v>1558383.8050611513</v>
      </c>
      <c r="AG123" s="74">
        <f t="shared" ref="AG123" si="244">SUM(AG124:AG128)</f>
        <v>1558268.4888109616</v>
      </c>
      <c r="AH123" s="74">
        <f t="shared" ref="AH123" si="245">SUM(AH124:AH128)</f>
        <v>1558210.8306858665</v>
      </c>
      <c r="AI123" s="74">
        <f t="shared" ref="AI123" si="246">SUM(AI124:AI128)</f>
        <v>1558095.5144356773</v>
      </c>
      <c r="AJ123" s="74">
        <f t="shared" ref="AJ123" si="247">SUM(AJ124:AJ128)</f>
        <v>1558037.8563105825</v>
      </c>
      <c r="AK123" s="74">
        <f t="shared" ref="AK123" si="248">SUM(AK124:AK128)</f>
        <v>1557980.1981854879</v>
      </c>
      <c r="AL123" s="74">
        <f t="shared" ref="AL123" si="249">SUM(AL124:AL128)</f>
        <v>1555154.9500558444</v>
      </c>
      <c r="AM123" s="74">
        <f t="shared" ref="AM123" si="250">SUM(AM124:AM128)</f>
        <v>1552387.3600512962</v>
      </c>
      <c r="AN123" s="74">
        <f t="shared" ref="AN123" si="251">SUM(AN124:AN128)</f>
        <v>1549562.1119216529</v>
      </c>
      <c r="AO123" s="74">
        <f t="shared" ref="AO123" si="252">SUM(AO124:AO128)</f>
        <v>1546794.5219171047</v>
      </c>
      <c r="AP123" s="74">
        <f t="shared" ref="AP123" si="253">SUM(AP124:AP128)</f>
        <v>1543969.2737874615</v>
      </c>
      <c r="AQ123" s="8"/>
      <c r="AS123" s="24"/>
    </row>
    <row r="124" spans="2:45" s="21" customFormat="1">
      <c r="B124" s="5"/>
      <c r="C124" s="9"/>
      <c r="D124" s="9"/>
      <c r="E124" s="18"/>
      <c r="F124" s="63" t="s">
        <v>2</v>
      </c>
      <c r="G124" s="80"/>
      <c r="H124" s="75">
        <v>0</v>
      </c>
      <c r="I124" s="75">
        <v>2939.9117484802441</v>
      </c>
      <c r="J124" s="75">
        <v>7402.4469574468094</v>
      </c>
      <c r="K124" s="75">
        <v>13353.255410334345</v>
      </c>
      <c r="L124" s="75">
        <v>20743.346174772039</v>
      </c>
      <c r="M124" s="75">
        <v>29390.193567629187</v>
      </c>
      <c r="N124" s="75">
        <v>39272.017739361705</v>
      </c>
      <c r="O124" s="75">
        <v>50606.394773936168</v>
      </c>
      <c r="P124" s="75">
        <v>54919.04936170212</v>
      </c>
      <c r="Q124" s="75">
        <v>59021.236795212768</v>
      </c>
      <c r="R124" s="75">
        <v>62566.407047872337</v>
      </c>
      <c r="S124" s="75">
        <v>68110.630851063834</v>
      </c>
      <c r="T124" s="75">
        <v>73747.114228723411</v>
      </c>
      <c r="U124" s="75">
        <v>74439.061037234045</v>
      </c>
      <c r="V124" s="75">
        <v>75133.890957446813</v>
      </c>
      <c r="W124" s="75">
        <v>75523.111037234048</v>
      </c>
      <c r="X124" s="75">
        <v>75912.331117021284</v>
      </c>
      <c r="Y124" s="75">
        <v>76307.31742021277</v>
      </c>
      <c r="Z124" s="75">
        <v>76696.537500000006</v>
      </c>
      <c r="AA124" s="75">
        <v>77085.757579787241</v>
      </c>
      <c r="AB124" s="75">
        <v>77252.978058510649</v>
      </c>
      <c r="AC124" s="75">
        <v>77420.198537234042</v>
      </c>
      <c r="AD124" s="75">
        <v>77587.41901595745</v>
      </c>
      <c r="AE124" s="75">
        <v>77754.639494680858</v>
      </c>
      <c r="AF124" s="75">
        <v>77924.743085106398</v>
      </c>
      <c r="AG124" s="75">
        <v>77918.976861702133</v>
      </c>
      <c r="AH124" s="75">
        <v>77916.09375</v>
      </c>
      <c r="AI124" s="75">
        <v>77910.327526595764</v>
      </c>
      <c r="AJ124" s="75">
        <v>77907.444414893616</v>
      </c>
      <c r="AK124" s="75">
        <v>77904.561303191484</v>
      </c>
      <c r="AL124" s="75">
        <v>77763.288829787241</v>
      </c>
      <c r="AM124" s="75">
        <v>77624.899468085117</v>
      </c>
      <c r="AN124" s="75">
        <v>77483.626994680846</v>
      </c>
      <c r="AO124" s="75">
        <v>77345.237632978722</v>
      </c>
      <c r="AP124" s="75">
        <v>77203.96515957448</v>
      </c>
      <c r="AQ124" s="8"/>
      <c r="AS124" s="24"/>
    </row>
    <row r="125" spans="2:45" s="21" customFormat="1">
      <c r="B125" s="5"/>
      <c r="C125" s="9"/>
      <c r="D125" s="9"/>
      <c r="E125" s="18"/>
      <c r="F125" s="63" t="s">
        <v>47</v>
      </c>
      <c r="G125" s="80"/>
      <c r="H125" s="75">
        <v>378480.1581</v>
      </c>
      <c r="I125" s="75">
        <v>383952.47435151972</v>
      </c>
      <c r="J125" s="75">
        <v>479678.56284255319</v>
      </c>
      <c r="K125" s="75">
        <v>572409.54858966579</v>
      </c>
      <c r="L125" s="75">
        <v>661712.74297522788</v>
      </c>
      <c r="M125" s="75">
        <v>744159.70113237086</v>
      </c>
      <c r="N125" s="75">
        <v>822094.23801063828</v>
      </c>
      <c r="O125" s="75">
        <v>900793.82697606378</v>
      </c>
      <c r="P125" s="75">
        <v>977559.07863829774</v>
      </c>
      <c r="Q125" s="75">
        <v>1050578.014954787</v>
      </c>
      <c r="R125" s="75">
        <v>1113682.0454521275</v>
      </c>
      <c r="S125" s="75">
        <v>1212369.229148936</v>
      </c>
      <c r="T125" s="75">
        <v>1312698.6332712765</v>
      </c>
      <c r="U125" s="75">
        <v>1325015.2864627661</v>
      </c>
      <c r="V125" s="75">
        <v>1337383.2590425529</v>
      </c>
      <c r="W125" s="75">
        <v>1344311.376462766</v>
      </c>
      <c r="X125" s="75">
        <v>1351239.4938829786</v>
      </c>
      <c r="Y125" s="75">
        <v>1358270.2500797871</v>
      </c>
      <c r="Z125" s="75">
        <v>1365198.3674999997</v>
      </c>
      <c r="AA125" s="75">
        <v>1372126.4849202128</v>
      </c>
      <c r="AB125" s="75">
        <v>1375103.0094414894</v>
      </c>
      <c r="AC125" s="75">
        <v>1378079.5339627659</v>
      </c>
      <c r="AD125" s="75">
        <v>1381056.0584840423</v>
      </c>
      <c r="AE125" s="75">
        <v>1384032.5830053191</v>
      </c>
      <c r="AF125" s="75">
        <v>1387060.4269148936</v>
      </c>
      <c r="AG125" s="75">
        <v>1386957.7881382976</v>
      </c>
      <c r="AH125" s="75">
        <v>1386906.4687499998</v>
      </c>
      <c r="AI125" s="75">
        <v>1386803.8299734041</v>
      </c>
      <c r="AJ125" s="75">
        <v>1386752.5105851062</v>
      </c>
      <c r="AK125" s="75">
        <v>1386701.1911968084</v>
      </c>
      <c r="AL125" s="75">
        <v>1384186.5411702127</v>
      </c>
      <c r="AM125" s="75">
        <v>1381723.2105319148</v>
      </c>
      <c r="AN125" s="75">
        <v>1379208.5605053189</v>
      </c>
      <c r="AO125" s="75">
        <v>1376745.2298670213</v>
      </c>
      <c r="AP125" s="75">
        <v>1374230.5798404254</v>
      </c>
      <c r="AQ125" s="8"/>
      <c r="AS125" s="24"/>
    </row>
    <row r="126" spans="2:45" s="21" customFormat="1">
      <c r="B126" s="5"/>
      <c r="C126" s="9"/>
      <c r="D126" s="9"/>
      <c r="E126" s="18"/>
      <c r="F126" s="63" t="s">
        <v>48</v>
      </c>
      <c r="G126" s="80"/>
      <c r="H126" s="75">
        <v>11046.257204363979</v>
      </c>
      <c r="I126" s="75">
        <v>11291.775052951434</v>
      </c>
      <c r="J126" s="75">
        <v>14215.863099989892</v>
      </c>
      <c r="K126" s="75">
        <v>17095.973078789102</v>
      </c>
      <c r="L126" s="75">
        <v>19918.046772331581</v>
      </c>
      <c r="M126" s="75">
        <v>22576.695011333202</v>
      </c>
      <c r="N126" s="75">
        <v>25139.688315339623</v>
      </c>
      <c r="O126" s="75">
        <v>27767.404258383027</v>
      </c>
      <c r="P126" s="75">
        <v>30133.73017233537</v>
      </c>
      <c r="Q126" s="75">
        <v>32384.57410853717</v>
      </c>
      <c r="R126" s="75">
        <v>34329.786289925207</v>
      </c>
      <c r="S126" s="75">
        <v>37371.866333956641</v>
      </c>
      <c r="T126" s="75">
        <v>40464.568614810232</v>
      </c>
      <c r="U126" s="75">
        <v>40844.235390976413</v>
      </c>
      <c r="V126" s="75">
        <v>41225.484112043261</v>
      </c>
      <c r="W126" s="75">
        <v>41439.046673636738</v>
      </c>
      <c r="X126" s="75">
        <v>41652.609235230208</v>
      </c>
      <c r="Y126" s="75">
        <v>41869.335686625054</v>
      </c>
      <c r="Z126" s="75">
        <v>42082.898248218531</v>
      </c>
      <c r="AA126" s="75">
        <v>42296.460809812001</v>
      </c>
      <c r="AB126" s="75">
        <v>42388.213614052154</v>
      </c>
      <c r="AC126" s="75">
        <v>42479.966418292315</v>
      </c>
      <c r="AD126" s="75">
        <v>42571.719222532476</v>
      </c>
      <c r="AE126" s="75">
        <v>42663.47202677263</v>
      </c>
      <c r="AF126" s="75">
        <v>42756.806775913486</v>
      </c>
      <c r="AG126" s="75">
        <v>42753.642886112102</v>
      </c>
      <c r="AH126" s="75">
        <v>42752.060941211406</v>
      </c>
      <c r="AI126" s="75">
        <v>42748.897051410022</v>
      </c>
      <c r="AJ126" s="75">
        <v>42747.315106509326</v>
      </c>
      <c r="AK126" s="75">
        <v>42745.73316160863</v>
      </c>
      <c r="AL126" s="75">
        <v>42668.217861474703</v>
      </c>
      <c r="AM126" s="75">
        <v>42592.284506241478</v>
      </c>
      <c r="AN126" s="75">
        <v>42514.76920610755</v>
      </c>
      <c r="AO126" s="75">
        <v>42438.835850874311</v>
      </c>
      <c r="AP126" s="75">
        <v>42361.320550740391</v>
      </c>
      <c r="AQ126" s="8"/>
      <c r="AS126" s="24"/>
    </row>
    <row r="127" spans="2:45" s="21" customFormat="1">
      <c r="B127" s="5"/>
      <c r="C127" s="9"/>
      <c r="D127" s="9"/>
      <c r="E127" s="18"/>
      <c r="F127" s="63" t="s">
        <v>49</v>
      </c>
      <c r="G127" s="80"/>
      <c r="H127" s="75">
        <v>745.98100600899579</v>
      </c>
      <c r="I127" s="75">
        <v>762.56143214736937</v>
      </c>
      <c r="J127" s="75">
        <v>960.03231324607077</v>
      </c>
      <c r="K127" s="75">
        <v>1154.533246879264</v>
      </c>
      <c r="L127" s="75">
        <v>1345.1148469626521</v>
      </c>
      <c r="M127" s="75">
        <v>1524.6599228432808</v>
      </c>
      <c r="N127" s="75">
        <v>1697.7451849320257</v>
      </c>
      <c r="O127" s="75">
        <v>1875.2013265401526</v>
      </c>
      <c r="P127" s="75">
        <v>2035.0051544953756</v>
      </c>
      <c r="Q127" s="75">
        <v>2187.0101995375753</v>
      </c>
      <c r="R127" s="75">
        <v>2318.3751780209227</v>
      </c>
      <c r="S127" s="75">
        <v>2523.8143498256422</v>
      </c>
      <c r="T127" s="75">
        <v>2732.6721661949764</v>
      </c>
      <c r="U127" s="75">
        <v>2758.3120004295747</v>
      </c>
      <c r="V127" s="75">
        <v>2784.0586673068174</v>
      </c>
      <c r="W127" s="75">
        <v>2798.481074063779</v>
      </c>
      <c r="X127" s="75">
        <v>2812.9034808207412</v>
      </c>
      <c r="Y127" s="75">
        <v>2827.5395528629901</v>
      </c>
      <c r="Z127" s="75">
        <v>2841.9619596199518</v>
      </c>
      <c r="AA127" s="75">
        <v>2856.3843663769139</v>
      </c>
      <c r="AB127" s="75">
        <v>2862.5806596502753</v>
      </c>
      <c r="AC127" s="75">
        <v>2868.7769529236366</v>
      </c>
      <c r="AD127" s="75">
        <v>2874.9732461969984</v>
      </c>
      <c r="AE127" s="75">
        <v>2881.1695394703593</v>
      </c>
      <c r="AF127" s="75">
        <v>2887.472665386365</v>
      </c>
      <c r="AG127" s="75">
        <v>2887.2590001010763</v>
      </c>
      <c r="AH127" s="75">
        <v>2887.1521674584314</v>
      </c>
      <c r="AI127" s="75">
        <v>2886.9385021731437</v>
      </c>
      <c r="AJ127" s="75">
        <v>2886.8316695304998</v>
      </c>
      <c r="AK127" s="75">
        <v>2886.7248368878554</v>
      </c>
      <c r="AL127" s="75">
        <v>2881.4900373982914</v>
      </c>
      <c r="AM127" s="75">
        <v>2876.3620705513722</v>
      </c>
      <c r="AN127" s="75">
        <v>2871.1272710618077</v>
      </c>
      <c r="AO127" s="75">
        <v>2865.9993042148885</v>
      </c>
      <c r="AP127" s="75">
        <v>2860.7645047253245</v>
      </c>
      <c r="AQ127" s="8"/>
      <c r="AS127" s="24"/>
    </row>
    <row r="128" spans="2:45" s="21" customFormat="1">
      <c r="B128" s="5"/>
      <c r="C128" s="9"/>
      <c r="D128" s="9"/>
      <c r="E128" s="18"/>
      <c r="F128" s="63" t="s">
        <v>50</v>
      </c>
      <c r="G128" s="80"/>
      <c r="H128" s="75">
        <v>12337.378176302622</v>
      </c>
      <c r="I128" s="75">
        <v>12611.592916283418</v>
      </c>
      <c r="J128" s="75">
        <v>15877.457488300397</v>
      </c>
      <c r="K128" s="75">
        <v>19094.203698387828</v>
      </c>
      <c r="L128" s="75">
        <v>22246.130161305402</v>
      </c>
      <c r="M128" s="75">
        <v>25215.529493177335</v>
      </c>
      <c r="N128" s="75">
        <v>28078.093443106587</v>
      </c>
      <c r="O128" s="75">
        <v>31012.945015856363</v>
      </c>
      <c r="P128" s="75">
        <v>33655.854478192749</v>
      </c>
      <c r="Q128" s="75">
        <v>36169.78406927528</v>
      </c>
      <c r="R128" s="75">
        <v>38342.358713422953</v>
      </c>
      <c r="S128" s="75">
        <v>41740.006554808708</v>
      </c>
      <c r="T128" s="75">
        <v>45194.193517839994</v>
      </c>
      <c r="U128" s="75">
        <v>45618.236930181425</v>
      </c>
      <c r="V128" s="75">
        <v>46044.047190074285</v>
      </c>
      <c r="W128" s="75">
        <v>46282.571609516344</v>
      </c>
      <c r="X128" s="75">
        <v>46521.096028958411</v>
      </c>
      <c r="Y128" s="75">
        <v>46763.1541435033</v>
      </c>
      <c r="Z128" s="75">
        <v>47001.678562945366</v>
      </c>
      <c r="AA128" s="75">
        <v>47240.202982387418</v>
      </c>
      <c r="AB128" s="75">
        <v>47342.680140369928</v>
      </c>
      <c r="AC128" s="75">
        <v>47445.157298352446</v>
      </c>
      <c r="AD128" s="75">
        <v>47547.634456334978</v>
      </c>
      <c r="AE128" s="75">
        <v>47650.111614317466</v>
      </c>
      <c r="AF128" s="75">
        <v>47754.35561985142</v>
      </c>
      <c r="AG128" s="75">
        <v>47750.821924748576</v>
      </c>
      <c r="AH128" s="75">
        <v>47749.055077197139</v>
      </c>
      <c r="AI128" s="75">
        <v>47745.521382094295</v>
      </c>
      <c r="AJ128" s="75">
        <v>47743.754534542873</v>
      </c>
      <c r="AK128" s="75">
        <v>47741.987686991451</v>
      </c>
      <c r="AL128" s="75">
        <v>47655.412156971746</v>
      </c>
      <c r="AM128" s="75">
        <v>47570.603474503456</v>
      </c>
      <c r="AN128" s="75">
        <v>47484.027944483743</v>
      </c>
      <c r="AO128" s="75">
        <v>47399.219262015467</v>
      </c>
      <c r="AP128" s="75">
        <v>47312.643731995755</v>
      </c>
      <c r="AQ128" s="8"/>
      <c r="AS128" s="24"/>
    </row>
    <row r="129" spans="2:45" s="21" customFormat="1">
      <c r="B129" s="5"/>
      <c r="C129" s="9"/>
      <c r="D129" s="9"/>
      <c r="E129" s="18"/>
      <c r="F129" s="16"/>
      <c r="G129" s="82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"/>
    </row>
    <row r="130" spans="2:45" s="21" customFormat="1">
      <c r="B130" s="5"/>
      <c r="E130" s="35">
        <f>E123+1</f>
        <v>3</v>
      </c>
      <c r="F130" s="36" t="str">
        <f>LOOKUP(E130,CAPEX!$E$11:$E$13,CAPEX!$F$11:$F$13)</f>
        <v>Rio de Janeiro - AP 4</v>
      </c>
      <c r="G130" s="83"/>
      <c r="H130" s="74">
        <f t="shared" ref="H130" si="254">SUM(H131:H135)</f>
        <v>59237947.331062496</v>
      </c>
      <c r="I130" s="74">
        <f t="shared" ref="I130" si="255">SUM(I131:I135)</f>
        <v>59594217.489187494</v>
      </c>
      <c r="J130" s="74">
        <f t="shared" ref="J130" si="256">SUM(J131:J135)</f>
        <v>62602972.561799996</v>
      </c>
      <c r="K130" s="74">
        <f t="shared" ref="K130" si="257">SUM(K131:K135)</f>
        <v>65615232.02040001</v>
      </c>
      <c r="L130" s="74">
        <f t="shared" ref="L130" si="258">SUM(L131:L135)</f>
        <v>69245982.089212507</v>
      </c>
      <c r="M130" s="74">
        <f t="shared" ref="M130" si="259">SUM(M131:M135)</f>
        <v>68928867.5625</v>
      </c>
      <c r="N130" s="74">
        <f t="shared" ref="N130" si="260">SUM(N131:N135)</f>
        <v>69421321.912499994</v>
      </c>
      <c r="O130" s="74">
        <f t="shared" ref="O130" si="261">SUM(O131:O135)</f>
        <v>69435745.526250005</v>
      </c>
      <c r="P130" s="74">
        <f t="shared" ref="P130" si="262">SUM(P131:P135)</f>
        <v>69504839.752499998</v>
      </c>
      <c r="Q130" s="74">
        <f t="shared" ref="Q130" si="263">SUM(Q131:Q135)</f>
        <v>69067659.633750007</v>
      </c>
      <c r="R130" s="74">
        <f t="shared" ref="R130" si="264">SUM(R131:R135)</f>
        <v>68571818.038125008</v>
      </c>
      <c r="S130" s="74">
        <f t="shared" ref="S130" si="265">SUM(S131:S135)</f>
        <v>71050234.741875008</v>
      </c>
      <c r="T130" s="74">
        <f t="shared" ref="T130" si="266">SUM(T131:T135)</f>
        <v>73538815.64625001</v>
      </c>
      <c r="U130" s="74">
        <f t="shared" ref="U130" si="267">SUM(U131:U135)</f>
        <v>73697871.650625005</v>
      </c>
      <c r="V130" s="74">
        <f t="shared" ref="V130" si="268">SUM(V131:V135)</f>
        <v>73856927.655000001</v>
      </c>
      <c r="W130" s="74">
        <f t="shared" ref="W130" si="269">SUM(W131:W135)</f>
        <v>73887603.39562501</v>
      </c>
      <c r="X130" s="74">
        <f t="shared" ref="X130" si="270">SUM(X131:X135)</f>
        <v>73918370.705624998</v>
      </c>
      <c r="Y130" s="74">
        <f t="shared" ref="Y130" si="271">SUM(Y131:Y135)</f>
        <v>73949046.446249977</v>
      </c>
      <c r="Z130" s="74">
        <f t="shared" ref="Z130" si="272">SUM(Z131:Z135)</f>
        <v>73979813.756250009</v>
      </c>
      <c r="AA130" s="74">
        <f t="shared" ref="AA130" si="273">SUM(AA131:AA135)</f>
        <v>74010489.496874988</v>
      </c>
      <c r="AB130" s="74">
        <f t="shared" ref="AB130" si="274">SUM(AB131:AB135)</f>
        <v>73925238.408749998</v>
      </c>
      <c r="AC130" s="74">
        <f t="shared" ref="AC130" si="275">SUM(AC131:AC135)</f>
        <v>73840078.890000001</v>
      </c>
      <c r="AD130" s="74">
        <f t="shared" ref="AD130" si="276">SUM(AD131:AD135)</f>
        <v>73754827.801874995</v>
      </c>
      <c r="AE130" s="74">
        <f t="shared" ref="AE130" si="277">SUM(AE131:AE135)</f>
        <v>73669576.713750005</v>
      </c>
      <c r="AF130" s="74">
        <f t="shared" ref="AF130" si="278">SUM(AF131:AF135)</f>
        <v>73584325.625624999</v>
      </c>
      <c r="AG130" s="74">
        <f t="shared" ref="AG130" si="279">SUM(AG131:AG135)</f>
        <v>73391755.230000004</v>
      </c>
      <c r="AH130" s="74">
        <f t="shared" ref="AH130" si="280">SUM(AH131:AH135)</f>
        <v>73199093.265000001</v>
      </c>
      <c r="AI130" s="74">
        <f t="shared" ref="AI130" si="281">SUM(AI131:AI135)</f>
        <v>73006522.86937499</v>
      </c>
      <c r="AJ130" s="74">
        <f t="shared" ref="AJ130" si="282">SUM(AJ131:AJ135)</f>
        <v>72813860.904375002</v>
      </c>
      <c r="AK130" s="74">
        <f t="shared" ref="AK130" si="283">SUM(AK131:AK135)</f>
        <v>72621290.508749992</v>
      </c>
      <c r="AL130" s="74">
        <f t="shared" ref="AL130" si="284">SUM(AL131:AL135)</f>
        <v>72335136.211874977</v>
      </c>
      <c r="AM130" s="74">
        <f t="shared" ref="AM130" si="285">SUM(AM131:AM135)</f>
        <v>72049073.484375</v>
      </c>
      <c r="AN130" s="74">
        <f t="shared" ref="AN130" si="286">SUM(AN131:AN135)</f>
        <v>71762919.1875</v>
      </c>
      <c r="AO130" s="74">
        <f t="shared" ref="AO130" si="287">SUM(AO131:AO135)</f>
        <v>71476764.890625</v>
      </c>
      <c r="AP130" s="74">
        <f t="shared" ref="AP130" si="288">SUM(AP131:AP135)</f>
        <v>71190702.163125008</v>
      </c>
      <c r="AQ130" s="8"/>
      <c r="AS130" s="24"/>
    </row>
    <row r="131" spans="2:45" s="21" customFormat="1">
      <c r="B131" s="5"/>
      <c r="C131" s="9"/>
      <c r="D131" s="9"/>
      <c r="E131" s="18"/>
      <c r="F131" s="63" t="s">
        <v>2</v>
      </c>
      <c r="G131" s="80"/>
      <c r="H131" s="75">
        <v>1050007.929058715</v>
      </c>
      <c r="I131" s="75">
        <v>1331092.6189555808</v>
      </c>
      <c r="J131" s="75">
        <v>1686938.0873901371</v>
      </c>
      <c r="K131" s="75">
        <v>2070638.9425302427</v>
      </c>
      <c r="L131" s="75">
        <v>2504486.459187808</v>
      </c>
      <c r="M131" s="75">
        <v>2810825.8401462599</v>
      </c>
      <c r="N131" s="75">
        <v>3150986.7785141906</v>
      </c>
      <c r="O131" s="75">
        <v>3471787.2763125002</v>
      </c>
      <c r="P131" s="75">
        <v>3475241.9876249996</v>
      </c>
      <c r="Q131" s="75">
        <v>3453382.9816874997</v>
      </c>
      <c r="R131" s="75">
        <v>3428590.9019062505</v>
      </c>
      <c r="S131" s="75">
        <v>3552511.7370937504</v>
      </c>
      <c r="T131" s="75">
        <v>3676940.7823124994</v>
      </c>
      <c r="U131" s="75">
        <v>3684893.5825312501</v>
      </c>
      <c r="V131" s="75">
        <v>3692846.3827499999</v>
      </c>
      <c r="W131" s="75">
        <v>3694380.1697812499</v>
      </c>
      <c r="X131" s="75">
        <v>3695918.5352812498</v>
      </c>
      <c r="Y131" s="75">
        <v>3697452.3223124994</v>
      </c>
      <c r="Z131" s="75">
        <v>3698990.6878125002</v>
      </c>
      <c r="AA131" s="75">
        <v>3700524.4748437502</v>
      </c>
      <c r="AB131" s="75">
        <v>3696261.9204374994</v>
      </c>
      <c r="AC131" s="75">
        <v>3692003.9444999998</v>
      </c>
      <c r="AD131" s="75">
        <v>3687741.3900937499</v>
      </c>
      <c r="AE131" s="75">
        <v>3683478.8356875</v>
      </c>
      <c r="AF131" s="75">
        <v>3679216.2812812505</v>
      </c>
      <c r="AG131" s="75">
        <v>3669587.7615</v>
      </c>
      <c r="AH131" s="75">
        <v>3659954.6632499998</v>
      </c>
      <c r="AI131" s="75">
        <v>3650326.1434687502</v>
      </c>
      <c r="AJ131" s="75">
        <v>3640693.0452187499</v>
      </c>
      <c r="AK131" s="75">
        <v>3631064.5254374994</v>
      </c>
      <c r="AL131" s="75">
        <v>3616756.8105937494</v>
      </c>
      <c r="AM131" s="75">
        <v>3602453.6742187501</v>
      </c>
      <c r="AN131" s="75">
        <v>3588145.9593750001</v>
      </c>
      <c r="AO131" s="75">
        <v>3573838.2445312501</v>
      </c>
      <c r="AP131" s="75">
        <v>3559535.1081562503</v>
      </c>
      <c r="AQ131" s="8"/>
      <c r="AS131" s="24"/>
    </row>
    <row r="132" spans="2:45" s="21" customFormat="1">
      <c r="B132" s="5"/>
      <c r="C132" s="9"/>
      <c r="D132" s="9"/>
      <c r="E132" s="18"/>
      <c r="F132" s="63" t="s">
        <v>47</v>
      </c>
      <c r="G132" s="80"/>
      <c r="H132" s="75">
        <v>46340349.935791284</v>
      </c>
      <c r="I132" s="75">
        <v>46344281.37239442</v>
      </c>
      <c r="J132" s="75">
        <v>48395439.962049857</v>
      </c>
      <c r="K132" s="75">
        <v>50421546.673789762</v>
      </c>
      <c r="L132" s="75">
        <v>52892299.212182194</v>
      </c>
      <c r="M132" s="75">
        <v>52332268.209853746</v>
      </c>
      <c r="N132" s="75">
        <v>52386070.751485802</v>
      </c>
      <c r="O132" s="75">
        <v>52076809.144687496</v>
      </c>
      <c r="P132" s="75">
        <v>52128629.814374998</v>
      </c>
      <c r="Q132" s="75">
        <v>51800744.725312501</v>
      </c>
      <c r="R132" s="75">
        <v>51428863.528593756</v>
      </c>
      <c r="S132" s="75">
        <v>53287676.056406252</v>
      </c>
      <c r="T132" s="75">
        <v>55154111.734687507</v>
      </c>
      <c r="U132" s="75">
        <v>55273403.73796875</v>
      </c>
      <c r="V132" s="75">
        <v>55392695.741250001</v>
      </c>
      <c r="W132" s="75">
        <v>55415702.546718754</v>
      </c>
      <c r="X132" s="75">
        <v>55438778.029218756</v>
      </c>
      <c r="Y132" s="75">
        <v>55461784.834687494</v>
      </c>
      <c r="Z132" s="75">
        <v>55484860.317187503</v>
      </c>
      <c r="AA132" s="75">
        <v>55507867.122656249</v>
      </c>
      <c r="AB132" s="75">
        <v>55443928.806562498</v>
      </c>
      <c r="AC132" s="75">
        <v>55380059.167500004</v>
      </c>
      <c r="AD132" s="75">
        <v>55316120.851406254</v>
      </c>
      <c r="AE132" s="75">
        <v>55252182.535312504</v>
      </c>
      <c r="AF132" s="75">
        <v>55188244.219218753</v>
      </c>
      <c r="AG132" s="75">
        <v>55043816.422499999</v>
      </c>
      <c r="AH132" s="75">
        <v>54899319.948750004</v>
      </c>
      <c r="AI132" s="75">
        <v>54754892.152031243</v>
      </c>
      <c r="AJ132" s="75">
        <v>54610395.678281255</v>
      </c>
      <c r="AK132" s="75">
        <v>54465967.881562494</v>
      </c>
      <c r="AL132" s="75">
        <v>54251352.158906244</v>
      </c>
      <c r="AM132" s="75">
        <v>54036805.11328125</v>
      </c>
      <c r="AN132" s="75">
        <v>53822189.390625</v>
      </c>
      <c r="AO132" s="75">
        <v>53607573.66796875</v>
      </c>
      <c r="AP132" s="75">
        <v>53393026.622343749</v>
      </c>
      <c r="AQ132" s="8"/>
      <c r="AS132" s="24"/>
    </row>
    <row r="133" spans="2:45" s="21" customFormat="1">
      <c r="B133" s="5"/>
      <c r="C133" s="9"/>
      <c r="D133" s="9"/>
      <c r="E133" s="18"/>
      <c r="F133" s="63" t="s">
        <v>48</v>
      </c>
      <c r="G133" s="80"/>
      <c r="H133" s="75">
        <v>7900498.0928741125</v>
      </c>
      <c r="I133" s="75">
        <v>7948013.4412551764</v>
      </c>
      <c r="J133" s="75">
        <v>8349287.7052038163</v>
      </c>
      <c r="K133" s="75">
        <v>8751029.34515143</v>
      </c>
      <c r="L133" s="75">
        <v>9235258.3788491301</v>
      </c>
      <c r="M133" s="75">
        <v>9192965.1727811825</v>
      </c>
      <c r="N133" s="75">
        <v>9258643.2529357672</v>
      </c>
      <c r="O133" s="75">
        <v>9260566.9140019994</v>
      </c>
      <c r="P133" s="75">
        <v>9269781.9328760654</v>
      </c>
      <c r="Q133" s="75">
        <v>9211475.7144798767</v>
      </c>
      <c r="R133" s="75">
        <v>9145345.881204091</v>
      </c>
      <c r="S133" s="75">
        <v>9475889.5162138194</v>
      </c>
      <c r="T133" s="75">
        <v>9807788.7391747069</v>
      </c>
      <c r="U133" s="75">
        <v>9829001.8587347399</v>
      </c>
      <c r="V133" s="75">
        <v>9850214.9782947768</v>
      </c>
      <c r="W133" s="75">
        <v>9854306.1671563815</v>
      </c>
      <c r="X133" s="75">
        <v>9858409.5685220547</v>
      </c>
      <c r="Y133" s="75">
        <v>9862500.7573836613</v>
      </c>
      <c r="Z133" s="75">
        <v>9866604.1587493345</v>
      </c>
      <c r="AA133" s="75">
        <v>9870695.3476109393</v>
      </c>
      <c r="AB133" s="75">
        <v>9859325.5063268915</v>
      </c>
      <c r="AC133" s="75">
        <v>9847967.8775469083</v>
      </c>
      <c r="AD133" s="75">
        <v>9836598.0362628605</v>
      </c>
      <c r="AE133" s="75">
        <v>9825228.1949788108</v>
      </c>
      <c r="AF133" s="75">
        <v>9813858.353694763</v>
      </c>
      <c r="AG133" s="75">
        <v>9788175.4576471224</v>
      </c>
      <c r="AH133" s="75">
        <v>9762480.3490954153</v>
      </c>
      <c r="AI133" s="75">
        <v>9736797.4530477729</v>
      </c>
      <c r="AJ133" s="75">
        <v>9711102.3444960676</v>
      </c>
      <c r="AK133" s="75">
        <v>9685419.448448427</v>
      </c>
      <c r="AL133" s="75">
        <v>9647255.3732468691</v>
      </c>
      <c r="AM133" s="75">
        <v>9609103.5105493739</v>
      </c>
      <c r="AN133" s="75">
        <v>9570939.4353478141</v>
      </c>
      <c r="AO133" s="75">
        <v>9532775.3601462543</v>
      </c>
      <c r="AP133" s="75">
        <v>9494623.497448761</v>
      </c>
      <c r="AQ133" s="8"/>
      <c r="AS133" s="24"/>
    </row>
    <row r="134" spans="2:45" s="21" customFormat="1">
      <c r="B134" s="5"/>
      <c r="C134" s="9"/>
      <c r="D134" s="9"/>
      <c r="E134" s="18"/>
      <c r="F134" s="63" t="s">
        <v>49</v>
      </c>
      <c r="G134" s="80"/>
      <c r="H134" s="75">
        <v>833625.69804906717</v>
      </c>
      <c r="I134" s="75">
        <v>838639.30795018654</v>
      </c>
      <c r="J134" s="75">
        <v>880979.99767138599</v>
      </c>
      <c r="K134" s="75">
        <v>923370.00284571445</v>
      </c>
      <c r="L134" s="75">
        <v>974463.7138353996</v>
      </c>
      <c r="M134" s="75">
        <v>970001.12134861411</v>
      </c>
      <c r="N134" s="75">
        <v>976931.18256396591</v>
      </c>
      <c r="O134" s="75">
        <v>977134.15879157779</v>
      </c>
      <c r="P134" s="75">
        <v>978106.48692217492</v>
      </c>
      <c r="Q134" s="75">
        <v>971954.27203144983</v>
      </c>
      <c r="R134" s="75">
        <v>964976.54382009618</v>
      </c>
      <c r="S134" s="75">
        <v>999854.04967244132</v>
      </c>
      <c r="T134" s="75">
        <v>1034874.5911839019</v>
      </c>
      <c r="U134" s="75">
        <v>1037112.9059576225</v>
      </c>
      <c r="V134" s="75">
        <v>1039351.2207313433</v>
      </c>
      <c r="W134" s="75">
        <v>1039782.904927772</v>
      </c>
      <c r="X134" s="75">
        <v>1040215.8777337419</v>
      </c>
      <c r="Y134" s="75">
        <v>1040647.5619301706</v>
      </c>
      <c r="Z134" s="75">
        <v>1041080.5347361406</v>
      </c>
      <c r="AA134" s="75">
        <v>1041512.2189325694</v>
      </c>
      <c r="AB134" s="75">
        <v>1040312.5234493604</v>
      </c>
      <c r="AC134" s="75">
        <v>1039114.116575693</v>
      </c>
      <c r="AD134" s="75">
        <v>1037914.4210924841</v>
      </c>
      <c r="AE134" s="75">
        <v>1036714.7256092752</v>
      </c>
      <c r="AF134" s="75">
        <v>1035515.0301260662</v>
      </c>
      <c r="AG134" s="75">
        <v>1032805.084260128</v>
      </c>
      <c r="AH134" s="75">
        <v>1030093.8497846483</v>
      </c>
      <c r="AI134" s="75">
        <v>1027383.9039187101</v>
      </c>
      <c r="AJ134" s="75">
        <v>1024672.6694432303</v>
      </c>
      <c r="AK134" s="75">
        <v>1021962.7235772921</v>
      </c>
      <c r="AL134" s="75">
        <v>1017935.8187598614</v>
      </c>
      <c r="AM134" s="75">
        <v>1013910.2025519722</v>
      </c>
      <c r="AN134" s="75">
        <v>1009883.2977345416</v>
      </c>
      <c r="AO134" s="75">
        <v>1005856.3929171108</v>
      </c>
      <c r="AP134" s="75">
        <v>1001830.7767092218</v>
      </c>
      <c r="AQ134" s="8"/>
      <c r="AS134" s="24"/>
    </row>
    <row r="135" spans="2:45" s="21" customFormat="1">
      <c r="B135" s="5"/>
      <c r="C135" s="9"/>
      <c r="D135" s="9"/>
      <c r="E135" s="18"/>
      <c r="F135" s="63" t="s">
        <v>50</v>
      </c>
      <c r="G135" s="80"/>
      <c r="H135" s="75">
        <v>3113465.6752893184</v>
      </c>
      <c r="I135" s="75">
        <v>3132190.7486321367</v>
      </c>
      <c r="J135" s="75">
        <v>3290326.8094847975</v>
      </c>
      <c r="K135" s="75">
        <v>3448647.0560828578</v>
      </c>
      <c r="L135" s="75">
        <v>3639474.3251579707</v>
      </c>
      <c r="M135" s="75">
        <v>3622807.2183702025</v>
      </c>
      <c r="N135" s="75">
        <v>3648689.947000267</v>
      </c>
      <c r="O135" s="75">
        <v>3649448.0324564236</v>
      </c>
      <c r="P135" s="75">
        <v>3653079.5307017593</v>
      </c>
      <c r="Q135" s="75">
        <v>3630101.9402386732</v>
      </c>
      <c r="R135" s="75">
        <v>3604041.1826008135</v>
      </c>
      <c r="S135" s="75">
        <v>3734303.3824887397</v>
      </c>
      <c r="T135" s="75">
        <v>3865099.7988913916</v>
      </c>
      <c r="U135" s="75">
        <v>3873459.5654326361</v>
      </c>
      <c r="V135" s="75">
        <v>3881819.3319738805</v>
      </c>
      <c r="W135" s="75">
        <v>3883431.6070408458</v>
      </c>
      <c r="X135" s="75">
        <v>3885048.694869203</v>
      </c>
      <c r="Y135" s="75">
        <v>3886660.9699361674</v>
      </c>
      <c r="Z135" s="75">
        <v>3888278.057764526</v>
      </c>
      <c r="AA135" s="75">
        <v>3889890.3328314899</v>
      </c>
      <c r="AB135" s="75">
        <v>3885409.6519737476</v>
      </c>
      <c r="AC135" s="75">
        <v>3880933.7838773988</v>
      </c>
      <c r="AD135" s="75">
        <v>3876453.1030196566</v>
      </c>
      <c r="AE135" s="75">
        <v>3871972.4221619144</v>
      </c>
      <c r="AF135" s="75">
        <v>3867491.7413041713</v>
      </c>
      <c r="AG135" s="75">
        <v>3857370.5040927511</v>
      </c>
      <c r="AH135" s="75">
        <v>3847244.4541199361</v>
      </c>
      <c r="AI135" s="75">
        <v>3837123.2169085164</v>
      </c>
      <c r="AJ135" s="75">
        <v>3826997.1669357014</v>
      </c>
      <c r="AK135" s="75">
        <v>3816875.9297242803</v>
      </c>
      <c r="AL135" s="75">
        <v>3801836.0503682704</v>
      </c>
      <c r="AM135" s="75">
        <v>3786800.9837736543</v>
      </c>
      <c r="AN135" s="75">
        <v>3771761.104417644</v>
      </c>
      <c r="AO135" s="75">
        <v>3756721.2250616341</v>
      </c>
      <c r="AP135" s="75">
        <v>3741686.158467018</v>
      </c>
      <c r="AQ135" s="8"/>
      <c r="AS135" s="24"/>
    </row>
    <row r="136" spans="2:45" s="21" customFormat="1">
      <c r="B136" s="5"/>
      <c r="C136" s="9"/>
      <c r="D136" s="9"/>
      <c r="E136" s="18"/>
      <c r="F136" s="63"/>
      <c r="G136" s="80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8"/>
      <c r="AS136" s="24"/>
    </row>
    <row r="137" spans="2:45" s="21" customFormat="1">
      <c r="B137" s="5"/>
      <c r="E137" s="35"/>
      <c r="F137" s="36" t="s">
        <v>1</v>
      </c>
      <c r="G137" s="83"/>
      <c r="H137" s="74">
        <f>SUM(H138:H142)</f>
        <v>59733686.610895932</v>
      </c>
      <c r="I137" s="74">
        <f t="shared" ref="I137" si="289">SUM(I138:I142)</f>
        <v>60099952.778909683</v>
      </c>
      <c r="J137" s="74">
        <f t="shared" ref="J137" si="290">SUM(J138:J142)</f>
        <v>63701951.186220989</v>
      </c>
      <c r="K137" s="74">
        <f t="shared" ref="K137" si="291">SUM(K138:K142)</f>
        <v>67267109.79055053</v>
      </c>
      <c r="L137" s="74">
        <f t="shared" ref="L137" si="292">SUM(L138:L142)</f>
        <v>71415252.686314479</v>
      </c>
      <c r="M137" s="74">
        <f t="shared" ref="M137" si="293">SUM(M138:M142)</f>
        <v>71559812.783274442</v>
      </c>
      <c r="N137" s="74">
        <f t="shared" ref="N137" si="294">SUM(N138:N142)</f>
        <v>72064576.128863931</v>
      </c>
      <c r="O137" s="74">
        <f t="shared" ref="O137" si="295">SUM(O138:O142)</f>
        <v>72083030.062495619</v>
      </c>
      <c r="P137" s="74">
        <f t="shared" ref="P137" si="296">SUM(P138:P142)</f>
        <v>72153635.782330975</v>
      </c>
      <c r="Q137" s="74">
        <f t="shared" ref="Q137" si="297">SUM(Q138:Q142)</f>
        <v>71712223.984271362</v>
      </c>
      <c r="R137" s="74">
        <f t="shared" ref="R137" si="298">SUM(R138:R142)</f>
        <v>71186215.614674926</v>
      </c>
      <c r="S137" s="74">
        <f t="shared" ref="S137" si="299">SUM(S138:S142)</f>
        <v>73782961.240702614</v>
      </c>
      <c r="T137" s="74">
        <f t="shared" ref="T137" si="300">SUM(T138:T142)</f>
        <v>76391659.670178622</v>
      </c>
      <c r="U137" s="74">
        <f t="shared" ref="U137" si="301">SUM(U138:U142)</f>
        <v>76571949.515117139</v>
      </c>
      <c r="V137" s="74">
        <f t="shared" ref="V137" si="302">SUM(V138:V142)</f>
        <v>76752353.475360423</v>
      </c>
      <c r="W137" s="74">
        <f t="shared" ref="W137" si="303">SUM(W138:W142)</f>
        <v>76794426.322374061</v>
      </c>
      <c r="X137" s="74">
        <f t="shared" ref="X137" si="304">SUM(X138:X142)</f>
        <v>76836590.738762692</v>
      </c>
      <c r="Y137" s="74">
        <f t="shared" ref="Y137" si="305">SUM(Y138:Y142)</f>
        <v>76878891.816385895</v>
      </c>
      <c r="Z137" s="74">
        <f t="shared" ref="Z137" si="306">SUM(Z138:Z142)</f>
        <v>76921112.689954236</v>
      </c>
      <c r="AA137" s="74">
        <f t="shared" ref="AA137" si="307">SUM(AA138:AA142)</f>
        <v>76963298.451327235</v>
      </c>
      <c r="AB137" s="74">
        <f t="shared" ref="AB137" si="308">SUM(AB138:AB142)</f>
        <v>76881843.191895336</v>
      </c>
      <c r="AC137" s="74">
        <f t="shared" ref="AC137" si="309">SUM(AC138:AC142)</f>
        <v>76800592.416197866</v>
      </c>
      <c r="AD137" s="74">
        <f t="shared" ref="AD137" si="310">SUM(AD138:AD142)</f>
        <v>76719193.613945663</v>
      </c>
      <c r="AE137" s="74">
        <f t="shared" ref="AE137" si="311">SUM(AE138:AE142)</f>
        <v>76637794.81169346</v>
      </c>
      <c r="AF137" s="74">
        <f t="shared" ref="AF137" si="312">SUM(AF138:AF142)</f>
        <v>76556453.667566359</v>
      </c>
      <c r="AG137" s="74">
        <f t="shared" ref="AG137" si="313">SUM(AG138:AG142)</f>
        <v>76361735.497221932</v>
      </c>
      <c r="AH137" s="74">
        <f t="shared" ref="AH137" si="314">SUM(AH138:AH142)</f>
        <v>76166926.958447933</v>
      </c>
      <c r="AI137" s="74">
        <f t="shared" ref="AI137" si="315">SUM(AI138:AI142)</f>
        <v>75972095.8737441</v>
      </c>
      <c r="AJ137" s="74">
        <f t="shared" ref="AJ137" si="316">SUM(AJ138:AJ142)</f>
        <v>75777343.792149812</v>
      </c>
      <c r="AK137" s="74">
        <f t="shared" ref="AK137" si="317">SUM(AK138:AK142)</f>
        <v>75582626.822750777</v>
      </c>
      <c r="AL137" s="74">
        <f t="shared" ref="AL137" si="318">SUM(AL138:AL142)</f>
        <v>75289469.446448296</v>
      </c>
      <c r="AM137" s="74">
        <f t="shared" ref="AM137" si="319">SUM(AM138:AM142)</f>
        <v>74996461.297645941</v>
      </c>
      <c r="AN137" s="74">
        <f t="shared" ref="AN137" si="320">SUM(AN138:AN142)</f>
        <v>74703247.46416375</v>
      </c>
      <c r="AO137" s="74">
        <f t="shared" ref="AO137" si="321">SUM(AO138:AO142)</f>
        <v>74410147.745986357</v>
      </c>
      <c r="AP137" s="74">
        <f t="shared" ref="AP137" si="322">SUM(AP138:AP142)</f>
        <v>74117138.39623858</v>
      </c>
      <c r="AQ137" s="8"/>
      <c r="AS137" s="24"/>
    </row>
    <row r="138" spans="2:45" s="21" customFormat="1">
      <c r="B138" s="5"/>
      <c r="C138" s="9"/>
      <c r="D138" s="9"/>
      <c r="E138" s="18"/>
      <c r="F138" s="63" t="s">
        <v>2</v>
      </c>
      <c r="G138" s="80"/>
      <c r="H138" s="75">
        <f t="shared" ref="H138:Q142" si="323">SUMIF($F$116:$F$135,$F138,H$116:H$135)</f>
        <v>1050007.929058715</v>
      </c>
      <c r="I138" s="75">
        <f t="shared" si="323"/>
        <v>1334705.2681516057</v>
      </c>
      <c r="J138" s="75">
        <f t="shared" si="323"/>
        <v>1702638.8618163338</v>
      </c>
      <c r="K138" s="75">
        <f t="shared" si="323"/>
        <v>2106038.7421816485</v>
      </c>
      <c r="L138" s="75">
        <f t="shared" si="323"/>
        <v>2566469.8420143658</v>
      </c>
      <c r="M138" s="75">
        <f t="shared" si="323"/>
        <v>2904794.5618444695</v>
      </c>
      <c r="N138" s="75">
        <f t="shared" si="323"/>
        <v>3264276.8268785523</v>
      </c>
      <c r="O138" s="75">
        <f t="shared" si="323"/>
        <v>3604160.5513364365</v>
      </c>
      <c r="P138" s="75">
        <f t="shared" si="323"/>
        <v>3607690.8626429518</v>
      </c>
      <c r="Q138" s="75">
        <f t="shared" si="323"/>
        <v>3585620.2779514627</v>
      </c>
      <c r="R138" s="75">
        <f t="shared" ref="R138:AA142" si="324">SUMIF($F$116:$F$135,$F138,R$116:R$135)</f>
        <v>3559319.7757509979</v>
      </c>
      <c r="S138" s="75">
        <f t="shared" si="324"/>
        <v>3689157.4769291892</v>
      </c>
      <c r="T138" s="75">
        <f t="shared" si="324"/>
        <v>3819592.8246662226</v>
      </c>
      <c r="U138" s="75">
        <f t="shared" si="324"/>
        <v>3828607.3908341089</v>
      </c>
      <c r="V138" s="75">
        <f t="shared" si="324"/>
        <v>3837627.6631605718</v>
      </c>
      <c r="W138" s="75">
        <f t="shared" si="324"/>
        <v>3839731.3452716088</v>
      </c>
      <c r="X138" s="75">
        <f t="shared" si="324"/>
        <v>3841839.605851396</v>
      </c>
      <c r="Y138" s="75">
        <f t="shared" si="324"/>
        <v>3843954.7002795869</v>
      </c>
      <c r="Z138" s="75">
        <f t="shared" si="324"/>
        <v>3846065.7839062503</v>
      </c>
      <c r="AA138" s="75">
        <f t="shared" si="324"/>
        <v>3848175.1121110376</v>
      </c>
      <c r="AB138" s="75">
        <f t="shared" ref="AB138:AP142" si="325">SUMIF($F$116:$F$135,$F138,AB$116:AB$135)</f>
        <v>3844102.3625585102</v>
      </c>
      <c r="AC138" s="75">
        <f t="shared" si="325"/>
        <v>3840039.8375684838</v>
      </c>
      <c r="AD138" s="75">
        <f t="shared" si="325"/>
        <v>3835969.9110628325</v>
      </c>
      <c r="AE138" s="75">
        <f t="shared" si="325"/>
        <v>3831899.9845571807</v>
      </c>
      <c r="AF138" s="75">
        <f t="shared" si="325"/>
        <v>3827832.9411632321</v>
      </c>
      <c r="AG138" s="75">
        <f t="shared" si="325"/>
        <v>3818097.0254710773</v>
      </c>
      <c r="AH138" s="75">
        <f t="shared" si="325"/>
        <v>3808356.5913749998</v>
      </c>
      <c r="AI138" s="75">
        <f t="shared" si="325"/>
        <v>3798615.0295890961</v>
      </c>
      <c r="AJ138" s="75">
        <f t="shared" si="325"/>
        <v>3788877.4185398933</v>
      </c>
      <c r="AK138" s="75">
        <f t="shared" si="325"/>
        <v>3779141.5629125657</v>
      </c>
      <c r="AL138" s="75">
        <f t="shared" si="325"/>
        <v>3764483.6701266617</v>
      </c>
      <c r="AM138" s="75">
        <f t="shared" si="325"/>
        <v>3749833.2389212102</v>
      </c>
      <c r="AN138" s="75">
        <f t="shared" si="325"/>
        <v>3735172.523088431</v>
      </c>
      <c r="AO138" s="75">
        <f t="shared" si="325"/>
        <v>3720517.5134142288</v>
      </c>
      <c r="AP138" s="75">
        <f t="shared" si="325"/>
        <v>3705867.0221439498</v>
      </c>
      <c r="AQ138" s="8"/>
      <c r="AS138" s="24"/>
    </row>
    <row r="139" spans="2:45" s="21" customFormat="1">
      <c r="B139" s="5"/>
      <c r="C139" s="9"/>
      <c r="D139" s="9"/>
      <c r="E139" s="18"/>
      <c r="F139" s="63" t="s">
        <v>47</v>
      </c>
      <c r="G139" s="80"/>
      <c r="H139" s="75">
        <f t="shared" si="323"/>
        <v>46808240.369791284</v>
      </c>
      <c r="I139" s="75">
        <f t="shared" si="323"/>
        <v>46817977.022248395</v>
      </c>
      <c r="J139" s="75">
        <f t="shared" si="323"/>
        <v>49424467.803323656</v>
      </c>
      <c r="K139" s="75">
        <f t="shared" si="323"/>
        <v>51959594.860138357</v>
      </c>
      <c r="L139" s="75">
        <f t="shared" si="323"/>
        <v>54898437.150005639</v>
      </c>
      <c r="M139" s="75">
        <f t="shared" si="323"/>
        <v>54747720.21900554</v>
      </c>
      <c r="N139" s="75">
        <f t="shared" si="323"/>
        <v>54792150.844871439</v>
      </c>
      <c r="O139" s="75">
        <f t="shared" si="323"/>
        <v>54465760.192213558</v>
      </c>
      <c r="P139" s="75">
        <f t="shared" si="323"/>
        <v>54517231.719957046</v>
      </c>
      <c r="Q139" s="75">
        <f t="shared" si="323"/>
        <v>54183855.022598535</v>
      </c>
      <c r="R139" s="75">
        <f t="shared" si="324"/>
        <v>53783102.469749011</v>
      </c>
      <c r="S139" s="75">
        <f t="shared" si="324"/>
        <v>55747384.269070812</v>
      </c>
      <c r="T139" s="75">
        <f t="shared" si="324"/>
        <v>57720880.05983378</v>
      </c>
      <c r="U139" s="75">
        <f t="shared" si="324"/>
        <v>57859219.424665891</v>
      </c>
      <c r="V139" s="75">
        <f t="shared" si="324"/>
        <v>57997661.488339432</v>
      </c>
      <c r="W139" s="75">
        <f t="shared" si="324"/>
        <v>58030884.696228392</v>
      </c>
      <c r="X139" s="75">
        <f t="shared" si="324"/>
        <v>58064176.58114861</v>
      </c>
      <c r="Y139" s="75">
        <f t="shared" si="324"/>
        <v>58097605.186720408</v>
      </c>
      <c r="Z139" s="75">
        <f t="shared" si="324"/>
        <v>58130948.451093756</v>
      </c>
      <c r="AA139" s="75">
        <f t="shared" si="324"/>
        <v>58164274.417888962</v>
      </c>
      <c r="AB139" s="75">
        <f t="shared" si="325"/>
        <v>58103723.661941484</v>
      </c>
      <c r="AC139" s="75">
        <f t="shared" si="325"/>
        <v>58043344.341931522</v>
      </c>
      <c r="AD139" s="75">
        <f t="shared" si="325"/>
        <v>57982844.965437174</v>
      </c>
      <c r="AE139" s="75">
        <f t="shared" si="325"/>
        <v>57922345.588942826</v>
      </c>
      <c r="AF139" s="75">
        <f t="shared" si="325"/>
        <v>57861897.53183677</v>
      </c>
      <c r="AG139" s="75">
        <f t="shared" si="325"/>
        <v>57715517.43602892</v>
      </c>
      <c r="AH139" s="75">
        <f t="shared" si="325"/>
        <v>57569068.603125006</v>
      </c>
      <c r="AI139" s="75">
        <f t="shared" si="325"/>
        <v>57422585.748410895</v>
      </c>
      <c r="AJ139" s="75">
        <f t="shared" si="325"/>
        <v>57276188.294960111</v>
      </c>
      <c r="AK139" s="75">
        <f t="shared" si="325"/>
        <v>57129808.139087424</v>
      </c>
      <c r="AL139" s="75">
        <f t="shared" si="325"/>
        <v>56908875.686873332</v>
      </c>
      <c r="AM139" s="75">
        <f t="shared" si="325"/>
        <v>56688063.231078789</v>
      </c>
      <c r="AN139" s="75">
        <f t="shared" si="325"/>
        <v>56467079.399411567</v>
      </c>
      <c r="AO139" s="75">
        <f t="shared" si="325"/>
        <v>56246198.266585767</v>
      </c>
      <c r="AP139" s="75">
        <f t="shared" si="325"/>
        <v>56025385.870856047</v>
      </c>
      <c r="AQ139" s="8"/>
      <c r="AS139" s="24"/>
    </row>
    <row r="140" spans="2:45" s="21" customFormat="1">
      <c r="B140" s="5"/>
      <c r="C140" s="9"/>
      <c r="D140" s="9"/>
      <c r="E140" s="18"/>
      <c r="F140" s="63" t="s">
        <v>48</v>
      </c>
      <c r="G140" s="80"/>
      <c r="H140" s="75">
        <f t="shared" si="323"/>
        <v>7913949.4517873786</v>
      </c>
      <c r="I140" s="75">
        <f t="shared" si="323"/>
        <v>7961737.3692632448</v>
      </c>
      <c r="J140" s="75">
        <f t="shared" si="323"/>
        <v>8378504.0724003948</v>
      </c>
      <c r="K140" s="75">
        <f t="shared" si="323"/>
        <v>8794693.6661653277</v>
      </c>
      <c r="L140" s="75">
        <f t="shared" si="323"/>
        <v>9292450.2823756207</v>
      </c>
      <c r="M140" s="75">
        <f t="shared" si="323"/>
        <v>9262236.1193472985</v>
      </c>
      <c r="N140" s="75">
        <f t="shared" si="323"/>
        <v>9328382.6020780616</v>
      </c>
      <c r="O140" s="75">
        <f t="shared" si="323"/>
        <v>9330564.6670617145</v>
      </c>
      <c r="P140" s="75">
        <f t="shared" si="323"/>
        <v>9339957.6894771867</v>
      </c>
      <c r="Q140" s="75">
        <f t="shared" si="323"/>
        <v>9281674.3732125405</v>
      </c>
      <c r="R140" s="75">
        <f t="shared" si="324"/>
        <v>9214879.7102456801</v>
      </c>
      <c r="S140" s="75">
        <f t="shared" si="324"/>
        <v>9548657.8847586736</v>
      </c>
      <c r="T140" s="75">
        <f t="shared" si="324"/>
        <v>9883840.8114334438</v>
      </c>
      <c r="U140" s="75">
        <f t="shared" si="324"/>
        <v>9905624.599202672</v>
      </c>
      <c r="V140" s="75">
        <f t="shared" si="324"/>
        <v>9927411.4269430097</v>
      </c>
      <c r="W140" s="75">
        <f t="shared" si="324"/>
        <v>9931809.4920434132</v>
      </c>
      <c r="X140" s="75">
        <f t="shared" si="324"/>
        <v>9936219.7696478833</v>
      </c>
      <c r="Y140" s="75">
        <f t="shared" si="324"/>
        <v>9940623.914690502</v>
      </c>
      <c r="Z140" s="75">
        <f t="shared" si="324"/>
        <v>9945035.65032118</v>
      </c>
      <c r="AA140" s="75">
        <f t="shared" si="324"/>
        <v>9949436.6314739957</v>
      </c>
      <c r="AB140" s="75">
        <f t="shared" si="325"/>
        <v>9938170.207203839</v>
      </c>
      <c r="AC140" s="75">
        <f t="shared" si="325"/>
        <v>9926918.9114901591</v>
      </c>
      <c r="AD140" s="75">
        <f t="shared" si="325"/>
        <v>9915653.9452462085</v>
      </c>
      <c r="AE140" s="75">
        <f t="shared" si="325"/>
        <v>9904388.9790022559</v>
      </c>
      <c r="AF140" s="75">
        <f t="shared" si="325"/>
        <v>9893125.5947032049</v>
      </c>
      <c r="AG140" s="75">
        <f t="shared" si="325"/>
        <v>9867387.0458223354</v>
      </c>
      <c r="AH140" s="75">
        <f t="shared" si="325"/>
        <v>9841636.4083560947</v>
      </c>
      <c r="AI140" s="75">
        <f t="shared" si="325"/>
        <v>9815894.9434228092</v>
      </c>
      <c r="AJ140" s="75">
        <f t="shared" si="325"/>
        <v>9790145.7639827766</v>
      </c>
      <c r="AK140" s="75">
        <f t="shared" si="325"/>
        <v>9764407.3390206005</v>
      </c>
      <c r="AL140" s="75">
        <f t="shared" si="325"/>
        <v>9726057.8545796424</v>
      </c>
      <c r="AM140" s="75">
        <f t="shared" si="325"/>
        <v>9687722.1645876449</v>
      </c>
      <c r="AN140" s="75">
        <f t="shared" si="325"/>
        <v>9649371.2221204769</v>
      </c>
      <c r="AO140" s="75">
        <f t="shared" si="325"/>
        <v>9611023.3196244165</v>
      </c>
      <c r="AP140" s="75">
        <f t="shared" si="325"/>
        <v>9572687.5057137273</v>
      </c>
      <c r="AQ140" s="8"/>
      <c r="AS140" s="24"/>
    </row>
    <row r="141" spans="2:45" s="21" customFormat="1">
      <c r="B141" s="5"/>
      <c r="C141" s="9"/>
      <c r="D141" s="9"/>
      <c r="E141" s="18"/>
      <c r="F141" s="63" t="s">
        <v>49</v>
      </c>
      <c r="G141" s="80"/>
      <c r="H141" s="75">
        <f t="shared" si="323"/>
        <v>834439.86492826673</v>
      </c>
      <c r="I141" s="75">
        <f t="shared" si="323"/>
        <v>839470.82217229856</v>
      </c>
      <c r="J141" s="75">
        <f t="shared" si="323"/>
        <v>882365.30200798903</v>
      </c>
      <c r="K141" s="75">
        <f t="shared" si="323"/>
        <v>925277.76245157875</v>
      </c>
      <c r="L141" s="75">
        <f t="shared" si="323"/>
        <v>976865.56173467089</v>
      </c>
      <c r="M141" s="75">
        <f t="shared" si="323"/>
        <v>972849.58737223735</v>
      </c>
      <c r="N141" s="75">
        <f t="shared" si="323"/>
        <v>979893.351122858</v>
      </c>
      <c r="O141" s="75">
        <f t="shared" si="323"/>
        <v>980206.61227485677</v>
      </c>
      <c r="P141" s="75">
        <f t="shared" si="323"/>
        <v>981276.70416614623</v>
      </c>
      <c r="Q141" s="75">
        <f t="shared" si="323"/>
        <v>975213.33102187759</v>
      </c>
      <c r="R141" s="75">
        <f t="shared" si="324"/>
        <v>968292.97175654059</v>
      </c>
      <c r="S141" s="75">
        <f t="shared" si="324"/>
        <v>1003381.3731055657</v>
      </c>
      <c r="T141" s="75">
        <f t="shared" si="324"/>
        <v>1038616.1874224762</v>
      </c>
      <c r="U141" s="75">
        <f t="shared" si="324"/>
        <v>1040885.5570195121</v>
      </c>
      <c r="V141" s="75">
        <f t="shared" si="324"/>
        <v>1043155.0747849854</v>
      </c>
      <c r="W141" s="75">
        <f t="shared" si="324"/>
        <v>1043603.8268790196</v>
      </c>
      <c r="X141" s="75">
        <f t="shared" si="324"/>
        <v>1044053.8675825951</v>
      </c>
      <c r="Y141" s="75">
        <f t="shared" si="324"/>
        <v>1044502.9160135037</v>
      </c>
      <c r="Z141" s="75">
        <f t="shared" si="324"/>
        <v>1044952.9980528738</v>
      </c>
      <c r="AA141" s="75">
        <f t="shared" si="324"/>
        <v>1045401.8328184971</v>
      </c>
      <c r="AB141" s="75">
        <f t="shared" si="325"/>
        <v>1044208.6643149175</v>
      </c>
      <c r="AC141" s="75">
        <f t="shared" si="325"/>
        <v>1043016.8670924685</v>
      </c>
      <c r="AD141" s="75">
        <f t="shared" si="325"/>
        <v>1041823.7399246836</v>
      </c>
      <c r="AE141" s="75">
        <f t="shared" si="325"/>
        <v>1040630.6127568986</v>
      </c>
      <c r="AF141" s="75">
        <f t="shared" si="325"/>
        <v>1039437.5924217562</v>
      </c>
      <c r="AG141" s="75">
        <f t="shared" si="325"/>
        <v>1036725.9448019303</v>
      </c>
      <c r="AH141" s="75">
        <f t="shared" si="325"/>
        <v>1034013.0740694113</v>
      </c>
      <c r="AI141" s="75">
        <f t="shared" si="325"/>
        <v>1031301.3437779964</v>
      </c>
      <c r="AJ141" s="75">
        <f t="shared" si="325"/>
        <v>1028588.5143812716</v>
      </c>
      <c r="AK141" s="75">
        <f t="shared" si="325"/>
        <v>1025876.9322582938</v>
      </c>
      <c r="AL141" s="75">
        <f t="shared" si="325"/>
        <v>1021841.73379258</v>
      </c>
      <c r="AM141" s="75">
        <f t="shared" si="325"/>
        <v>1017807.9307690503</v>
      </c>
      <c r="AN141" s="75">
        <f t="shared" si="325"/>
        <v>1013772.6909675419</v>
      </c>
      <c r="AO141" s="75">
        <f t="shared" si="325"/>
        <v>1009737.5993344705</v>
      </c>
      <c r="AP141" s="75">
        <f t="shared" si="325"/>
        <v>1005703.7308140927</v>
      </c>
      <c r="AQ141" s="8"/>
      <c r="AS141" s="24"/>
    </row>
    <row r="142" spans="2:45" s="21" customFormat="1">
      <c r="B142" s="5"/>
      <c r="C142" s="9"/>
      <c r="D142" s="9"/>
      <c r="E142" s="18"/>
      <c r="F142" s="63" t="s">
        <v>50</v>
      </c>
      <c r="G142" s="80"/>
      <c r="H142" s="75">
        <f t="shared" si="323"/>
        <v>3127048.9953302839</v>
      </c>
      <c r="I142" s="75">
        <f t="shared" si="323"/>
        <v>3146062.2970741377</v>
      </c>
      <c r="J142" s="75">
        <f t="shared" si="323"/>
        <v>3313975.1466726195</v>
      </c>
      <c r="K142" s="75">
        <f t="shared" si="323"/>
        <v>3481504.7596136085</v>
      </c>
      <c r="L142" s="75">
        <f t="shared" si="323"/>
        <v>3681029.8501841887</v>
      </c>
      <c r="M142" s="75">
        <f t="shared" si="323"/>
        <v>3672212.2957049045</v>
      </c>
      <c r="N142" s="75">
        <f t="shared" si="323"/>
        <v>3699872.5039130077</v>
      </c>
      <c r="O142" s="75">
        <f t="shared" si="323"/>
        <v>3702338.0396090522</v>
      </c>
      <c r="P142" s="75">
        <f t="shared" si="323"/>
        <v>3707478.8060876476</v>
      </c>
      <c r="Q142" s="75">
        <f t="shared" si="323"/>
        <v>3685860.9794869418</v>
      </c>
      <c r="R142" s="75">
        <f t="shared" si="324"/>
        <v>3660620.6871727016</v>
      </c>
      <c r="S142" s="75">
        <f t="shared" si="324"/>
        <v>3794380.2368383696</v>
      </c>
      <c r="T142" s="75">
        <f t="shared" si="324"/>
        <v>3928729.7868227093</v>
      </c>
      <c r="U142" s="75">
        <f t="shared" si="324"/>
        <v>3937612.5433949516</v>
      </c>
      <c r="V142" s="75">
        <f t="shared" si="324"/>
        <v>3946497.8221324449</v>
      </c>
      <c r="W142" s="75">
        <f t="shared" si="324"/>
        <v>3948396.9619516307</v>
      </c>
      <c r="X142" s="75">
        <f t="shared" si="324"/>
        <v>3950300.9145322088</v>
      </c>
      <c r="Y142" s="75">
        <f t="shared" si="324"/>
        <v>3952205.098681896</v>
      </c>
      <c r="Z142" s="75">
        <f t="shared" si="324"/>
        <v>3954109.8065801752</v>
      </c>
      <c r="AA142" s="75">
        <f t="shared" si="324"/>
        <v>3956010.4570347592</v>
      </c>
      <c r="AB142" s="75">
        <f t="shared" si="325"/>
        <v>3951638.2958765966</v>
      </c>
      <c r="AC142" s="75">
        <f t="shared" si="325"/>
        <v>3947272.4581152271</v>
      </c>
      <c r="AD142" s="75">
        <f t="shared" si="325"/>
        <v>3942901.0522747645</v>
      </c>
      <c r="AE142" s="75">
        <f t="shared" si="325"/>
        <v>3938529.646434302</v>
      </c>
      <c r="AF142" s="75">
        <f t="shared" si="325"/>
        <v>3934160.0074413894</v>
      </c>
      <c r="AG142" s="75">
        <f t="shared" si="325"/>
        <v>3924008.0450976784</v>
      </c>
      <c r="AH142" s="75">
        <f t="shared" si="325"/>
        <v>3913852.2815224244</v>
      </c>
      <c r="AI142" s="75">
        <f t="shared" si="325"/>
        <v>3903698.8085433147</v>
      </c>
      <c r="AJ142" s="75">
        <f t="shared" si="325"/>
        <v>3893543.8002857598</v>
      </c>
      <c r="AK142" s="75">
        <f t="shared" si="325"/>
        <v>3883392.8494718997</v>
      </c>
      <c r="AL142" s="75">
        <f t="shared" si="325"/>
        <v>3868210.5010760948</v>
      </c>
      <c r="AM142" s="75">
        <f t="shared" si="325"/>
        <v>3853034.7322892351</v>
      </c>
      <c r="AN142" s="75">
        <f t="shared" si="325"/>
        <v>3837851.6285757301</v>
      </c>
      <c r="AO142" s="75">
        <f t="shared" si="325"/>
        <v>3822671.0470274766</v>
      </c>
      <c r="AP142" s="75">
        <f t="shared" si="325"/>
        <v>3807494.2667107652</v>
      </c>
      <c r="AQ142" s="8"/>
      <c r="AS142" s="24"/>
    </row>
    <row r="143" spans="2:45">
      <c r="B143" s="5"/>
      <c r="AQ143" s="8"/>
    </row>
    <row r="144" spans="2:45" ht="13.5" thickBot="1">
      <c r="B144" s="29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1"/>
    </row>
    <row r="145"/>
  </sheetData>
  <conditionalFormatting sqref="G6:AP6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H12:AP12 H14:AP15 H17:AP17 H19:AP20 H22:AP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87CA-1085-4784-986F-51BF7CEF58A2}">
  <dimension ref="B1:CH196"/>
  <sheetViews>
    <sheetView showGridLines="0" topLeftCell="A37" zoomScale="70" zoomScaleNormal="70" workbookViewId="0">
      <selection activeCell="K51" sqref="K51"/>
    </sheetView>
  </sheetViews>
  <sheetFormatPr defaultColWidth="0" defaultRowHeight="12.75" zeroHeight="1" outlineLevelCol="1"/>
  <cols>
    <col min="1" max="2" width="2.5703125" style="21" customWidth="1"/>
    <col min="3" max="4" width="4" style="21" customWidth="1"/>
    <col min="5" max="5" width="5" style="21" bestFit="1" customWidth="1"/>
    <col min="6" max="6" width="39.5703125" style="21" customWidth="1"/>
    <col min="7" max="7" width="15.85546875" style="20" bestFit="1" customWidth="1"/>
    <col min="8" max="13" width="12.5703125" style="21" customWidth="1"/>
    <col min="14" max="41" width="12.5703125" style="21" customWidth="1" outlineLevel="1"/>
    <col min="42" max="42" width="12.5703125" style="21" customWidth="1"/>
    <col min="43" max="44" width="2.5703125" style="21" customWidth="1"/>
    <col min="45" max="51" width="9.140625" style="21" hidden="1"/>
    <col min="52" max="52" width="12.5703125" style="21" hidden="1"/>
    <col min="53" max="53" width="9.140625" style="21" hidden="1"/>
    <col min="54" max="54" width="11.7109375" style="21" hidden="1"/>
    <col min="55" max="86" width="0" style="21" hidden="1"/>
    <col min="87" max="16384" width="9.140625" style="21" hidden="1"/>
  </cols>
  <sheetData>
    <row r="1" spans="2:45" ht="5.0999999999999996" customHeight="1"/>
    <row r="2" spans="2:45" ht="18">
      <c r="B2" s="41" t="str">
        <f>CAPEX!B2</f>
        <v>Projeto de Concessão Regionalizada dos Serviços de Abastecimento de Água e Esgotamento Sanitário de Municípios do Estado do Rio de Janeiro – Bloco 2</v>
      </c>
    </row>
    <row r="3" spans="2:45" ht="17.25" thickBot="1">
      <c r="B3" s="42" t="s">
        <v>30</v>
      </c>
      <c r="C3" s="32"/>
      <c r="D3" s="32"/>
      <c r="E3" s="32"/>
      <c r="F3" s="32"/>
      <c r="G3" s="11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2:45" ht="14.25" thickTop="1" thickBot="1"/>
    <row r="5" spans="2:45">
      <c r="B5" s="1"/>
      <c r="C5" s="2"/>
      <c r="D5" s="2"/>
      <c r="E5" s="3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5" s="20" customFormat="1">
      <c r="B6" s="26"/>
      <c r="C6" s="6"/>
      <c r="D6" s="6"/>
      <c r="E6" s="6"/>
      <c r="F6" s="6" t="s">
        <v>10</v>
      </c>
      <c r="G6" s="6" t="s">
        <v>1</v>
      </c>
      <c r="H6" s="71">
        <v>1</v>
      </c>
      <c r="I6" s="71">
        <v>2</v>
      </c>
      <c r="J6" s="71">
        <v>3</v>
      </c>
      <c r="K6" s="71">
        <v>4</v>
      </c>
      <c r="L6" s="71">
        <v>5</v>
      </c>
      <c r="M6" s="71">
        <v>6</v>
      </c>
      <c r="N6" s="71">
        <v>7</v>
      </c>
      <c r="O6" s="71">
        <v>8</v>
      </c>
      <c r="P6" s="71">
        <v>9</v>
      </c>
      <c r="Q6" s="71">
        <v>10</v>
      </c>
      <c r="R6" s="71">
        <v>11</v>
      </c>
      <c r="S6" s="71">
        <v>12</v>
      </c>
      <c r="T6" s="71">
        <v>13</v>
      </c>
      <c r="U6" s="71">
        <v>14</v>
      </c>
      <c r="V6" s="71">
        <v>15</v>
      </c>
      <c r="W6" s="71">
        <v>16</v>
      </c>
      <c r="X6" s="71">
        <v>17</v>
      </c>
      <c r="Y6" s="71">
        <v>18</v>
      </c>
      <c r="Z6" s="71">
        <v>19</v>
      </c>
      <c r="AA6" s="71">
        <v>20</v>
      </c>
      <c r="AB6" s="71">
        <v>21</v>
      </c>
      <c r="AC6" s="71">
        <v>22</v>
      </c>
      <c r="AD6" s="71">
        <v>23</v>
      </c>
      <c r="AE6" s="71">
        <v>24</v>
      </c>
      <c r="AF6" s="71">
        <v>25</v>
      </c>
      <c r="AG6" s="71">
        <v>26</v>
      </c>
      <c r="AH6" s="71">
        <v>27</v>
      </c>
      <c r="AI6" s="71">
        <v>28</v>
      </c>
      <c r="AJ6" s="71">
        <v>29</v>
      </c>
      <c r="AK6" s="71">
        <v>30</v>
      </c>
      <c r="AL6" s="71">
        <v>31</v>
      </c>
      <c r="AM6" s="71">
        <v>32</v>
      </c>
      <c r="AN6" s="71">
        <v>33</v>
      </c>
      <c r="AO6" s="71">
        <v>34</v>
      </c>
      <c r="AP6" s="71">
        <v>35</v>
      </c>
      <c r="AQ6" s="13"/>
    </row>
    <row r="7" spans="2:45">
      <c r="B7" s="5"/>
      <c r="C7" s="9"/>
      <c r="D7" s="9"/>
      <c r="E7" s="10"/>
      <c r="F7" s="9"/>
      <c r="G7" s="1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5" ht="13.5" thickBot="1">
      <c r="B8" s="5"/>
      <c r="C8" s="9"/>
      <c r="D8" s="64" t="s">
        <v>104</v>
      </c>
      <c r="E8" s="64"/>
      <c r="F8" s="64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8"/>
    </row>
    <row r="9" spans="2:45" ht="13.5" thickTop="1">
      <c r="B9" s="5"/>
      <c r="C9" s="9"/>
      <c r="D9" s="47"/>
      <c r="E9" s="66"/>
      <c r="F9" s="47"/>
      <c r="G9" s="6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8"/>
    </row>
    <row r="10" spans="2:45" s="16" customFormat="1">
      <c r="B10" s="5"/>
      <c r="D10" s="67"/>
      <c r="E10" s="18">
        <f>CAPEX!E11</f>
        <v>1</v>
      </c>
      <c r="F10" s="67" t="str">
        <f>CAPEX!F11</f>
        <v>Miguel Pereira</v>
      </c>
      <c r="G10" s="102"/>
      <c r="H10" s="25">
        <v>0.21199999999999999</v>
      </c>
      <c r="I10" s="25">
        <v>0.20399999999999999</v>
      </c>
      <c r="J10" s="25">
        <v>0.19599999999999998</v>
      </c>
      <c r="K10" s="25">
        <v>0.18799999999999997</v>
      </c>
      <c r="L10" s="25">
        <v>0.17999999999999997</v>
      </c>
      <c r="M10" s="25">
        <v>0.17199999999999996</v>
      </c>
      <c r="N10" s="25">
        <v>0.16399999999999995</v>
      </c>
      <c r="O10" s="25">
        <v>0.15599999999999994</v>
      </c>
      <c r="P10" s="25">
        <v>0.14799999999999994</v>
      </c>
      <c r="Q10" s="25">
        <v>0.13999999999999993</v>
      </c>
      <c r="R10" s="25">
        <v>0.13199999999999992</v>
      </c>
      <c r="S10" s="25">
        <v>0.12399999999999992</v>
      </c>
      <c r="T10" s="25">
        <v>0.11599999999999991</v>
      </c>
      <c r="U10" s="25">
        <v>0.1079999999999999</v>
      </c>
      <c r="V10" s="25">
        <v>0.1</v>
      </c>
      <c r="W10" s="25">
        <v>0.1</v>
      </c>
      <c r="X10" s="25">
        <v>0.1</v>
      </c>
      <c r="Y10" s="25">
        <v>0.1</v>
      </c>
      <c r="Z10" s="25">
        <v>0.1</v>
      </c>
      <c r="AA10" s="25">
        <v>0.1</v>
      </c>
      <c r="AB10" s="25">
        <v>0.1</v>
      </c>
      <c r="AC10" s="25">
        <v>0.1</v>
      </c>
      <c r="AD10" s="25">
        <v>0.1</v>
      </c>
      <c r="AE10" s="25">
        <v>0.1</v>
      </c>
      <c r="AF10" s="25">
        <v>0.1</v>
      </c>
      <c r="AG10" s="25">
        <v>0.1</v>
      </c>
      <c r="AH10" s="25">
        <v>0.1</v>
      </c>
      <c r="AI10" s="25">
        <v>0.1</v>
      </c>
      <c r="AJ10" s="25">
        <v>0.1</v>
      </c>
      <c r="AK10" s="25">
        <v>0.1</v>
      </c>
      <c r="AL10" s="25">
        <v>0.1</v>
      </c>
      <c r="AM10" s="25">
        <v>0.1</v>
      </c>
      <c r="AN10" s="25">
        <v>0.1</v>
      </c>
      <c r="AO10" s="25">
        <v>0.1</v>
      </c>
      <c r="AP10" s="25">
        <v>0.1</v>
      </c>
      <c r="AQ10" s="8"/>
      <c r="AS10" s="24"/>
    </row>
    <row r="11" spans="2:45" s="16" customFormat="1">
      <c r="B11" s="5"/>
      <c r="D11" s="67"/>
      <c r="E11" s="18">
        <f>CAPEX!E12</f>
        <v>2</v>
      </c>
      <c r="F11" s="67" t="str">
        <f>CAPEX!F12</f>
        <v>Paty do Alferes</v>
      </c>
      <c r="G11" s="102"/>
      <c r="H11" s="25">
        <v>0.29226666666666667</v>
      </c>
      <c r="I11" s="25">
        <v>0.27853333333333335</v>
      </c>
      <c r="J11" s="25">
        <v>0.26480000000000004</v>
      </c>
      <c r="K11" s="25">
        <v>0.25106666666666672</v>
      </c>
      <c r="L11" s="25">
        <v>0.2373333333333334</v>
      </c>
      <c r="M11" s="25">
        <v>0.22360000000000008</v>
      </c>
      <c r="N11" s="25">
        <v>0.20986666666666676</v>
      </c>
      <c r="O11" s="25">
        <v>0.19613333333333344</v>
      </c>
      <c r="P11" s="25">
        <v>0.18240000000000012</v>
      </c>
      <c r="Q11" s="25">
        <v>0.1686666666666668</v>
      </c>
      <c r="R11" s="25">
        <v>0.15493333333333348</v>
      </c>
      <c r="S11" s="25">
        <v>0.14120000000000016</v>
      </c>
      <c r="T11" s="25">
        <v>0.12746666666666684</v>
      </c>
      <c r="U11" s="25">
        <v>0.11373333333333351</v>
      </c>
      <c r="V11" s="25">
        <v>0.1</v>
      </c>
      <c r="W11" s="25">
        <v>0.1</v>
      </c>
      <c r="X11" s="25">
        <v>0.1</v>
      </c>
      <c r="Y11" s="25">
        <v>0.1</v>
      </c>
      <c r="Z11" s="25">
        <v>0.1</v>
      </c>
      <c r="AA11" s="25">
        <v>0.1</v>
      </c>
      <c r="AB11" s="25">
        <v>0.1</v>
      </c>
      <c r="AC11" s="25">
        <v>0.1</v>
      </c>
      <c r="AD11" s="25">
        <v>0.1</v>
      </c>
      <c r="AE11" s="25">
        <v>0.1</v>
      </c>
      <c r="AF11" s="25">
        <v>0.1</v>
      </c>
      <c r="AG11" s="25">
        <v>0.1</v>
      </c>
      <c r="AH11" s="25">
        <v>0.1</v>
      </c>
      <c r="AI11" s="25">
        <v>0.1</v>
      </c>
      <c r="AJ11" s="25">
        <v>0.1</v>
      </c>
      <c r="AK11" s="25">
        <v>0.1</v>
      </c>
      <c r="AL11" s="25">
        <v>0.1</v>
      </c>
      <c r="AM11" s="25">
        <v>0.1</v>
      </c>
      <c r="AN11" s="25">
        <v>0.1</v>
      </c>
      <c r="AO11" s="25">
        <v>0.1</v>
      </c>
      <c r="AP11" s="25">
        <v>0.1</v>
      </c>
      <c r="AQ11" s="8"/>
      <c r="AS11" s="24"/>
    </row>
    <row r="12" spans="2:45" s="16" customFormat="1">
      <c r="B12" s="5"/>
      <c r="D12" s="67"/>
      <c r="E12" s="18">
        <f>CAPEX!E13</f>
        <v>3</v>
      </c>
      <c r="F12" s="67" t="str">
        <f>CAPEX!F13</f>
        <v>Rio de Janeiro - AP 4</v>
      </c>
      <c r="G12" s="102"/>
      <c r="H12" s="25">
        <v>0.18739855166138999</v>
      </c>
      <c r="I12" s="25">
        <v>0.18115579797129072</v>
      </c>
      <c r="J12" s="25">
        <v>0.17491304428119145</v>
      </c>
      <c r="K12" s="25">
        <v>0.16867029059109218</v>
      </c>
      <c r="L12" s="25">
        <v>0.1624275369009929</v>
      </c>
      <c r="M12" s="25">
        <v>0.15618478321089363</v>
      </c>
      <c r="N12" s="25">
        <v>0.14994202952079436</v>
      </c>
      <c r="O12" s="25">
        <v>0.14369927583069508</v>
      </c>
      <c r="P12" s="25">
        <v>0.13745652214059581</v>
      </c>
      <c r="Q12" s="25">
        <v>0.13121376845049654</v>
      </c>
      <c r="R12" s="25">
        <v>0.12497101476039725</v>
      </c>
      <c r="S12" s="25">
        <v>0.11872826107029796</v>
      </c>
      <c r="T12" s="25">
        <v>0.11248550738019868</v>
      </c>
      <c r="U12" s="25">
        <v>0.10624275369009939</v>
      </c>
      <c r="V12" s="25">
        <v>0.1</v>
      </c>
      <c r="W12" s="25">
        <v>0.1</v>
      </c>
      <c r="X12" s="25">
        <v>0.1</v>
      </c>
      <c r="Y12" s="25">
        <v>0.1</v>
      </c>
      <c r="Z12" s="25">
        <v>0.1</v>
      </c>
      <c r="AA12" s="25">
        <v>0.1</v>
      </c>
      <c r="AB12" s="25">
        <v>0.1</v>
      </c>
      <c r="AC12" s="25">
        <v>0.1</v>
      </c>
      <c r="AD12" s="25">
        <v>0.1</v>
      </c>
      <c r="AE12" s="25">
        <v>0.1</v>
      </c>
      <c r="AF12" s="25">
        <v>0.1</v>
      </c>
      <c r="AG12" s="25">
        <v>0.1</v>
      </c>
      <c r="AH12" s="25">
        <v>0.1</v>
      </c>
      <c r="AI12" s="25">
        <v>0.1</v>
      </c>
      <c r="AJ12" s="25">
        <v>0.1</v>
      </c>
      <c r="AK12" s="25">
        <v>0.1</v>
      </c>
      <c r="AL12" s="25">
        <v>0.1</v>
      </c>
      <c r="AM12" s="25">
        <v>0.1</v>
      </c>
      <c r="AN12" s="25">
        <v>0.1</v>
      </c>
      <c r="AO12" s="25">
        <v>0.1</v>
      </c>
      <c r="AP12" s="25">
        <v>0.1</v>
      </c>
      <c r="AQ12" s="8"/>
      <c r="AS12" s="24"/>
    </row>
    <row r="13" spans="2:45">
      <c r="B13" s="5"/>
      <c r="C13" s="9"/>
      <c r="D13" s="9"/>
      <c r="E13" s="10"/>
      <c r="F13" s="9"/>
      <c r="G13" s="10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8"/>
      <c r="AS13" s="24"/>
    </row>
    <row r="14" spans="2:45" ht="13.5" thickBot="1">
      <c r="B14" s="5"/>
      <c r="C14" s="9"/>
      <c r="D14" s="14" t="s">
        <v>105</v>
      </c>
      <c r="E14" s="14"/>
      <c r="F14" s="14"/>
      <c r="G14" s="14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8"/>
    </row>
    <row r="15" spans="2:45" ht="13.5" thickTop="1">
      <c r="B15" s="5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8"/>
    </row>
    <row r="16" spans="2:45">
      <c r="B16" s="5"/>
      <c r="E16" s="35">
        <v>1</v>
      </c>
      <c r="F16" s="36" t="str">
        <f>LOOKUP(E16,CAPEX!$E$11:$E$13,CAPEX!$F$11:$F$13)</f>
        <v>Miguel Pereira</v>
      </c>
      <c r="G16" s="70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8"/>
      <c r="AS16" s="24"/>
    </row>
    <row r="17" spans="2:45">
      <c r="B17" s="5"/>
      <c r="C17" s="9"/>
      <c r="D17" s="9"/>
      <c r="E17" s="18"/>
      <c r="F17" s="63" t="s">
        <v>2</v>
      </c>
      <c r="G17" s="114"/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"/>
      <c r="AS17" s="24"/>
    </row>
    <row r="18" spans="2:45">
      <c r="B18" s="5"/>
      <c r="C18" s="9"/>
      <c r="D18" s="9"/>
      <c r="E18" s="18"/>
      <c r="F18" s="63" t="s">
        <v>47</v>
      </c>
      <c r="G18" s="114"/>
      <c r="H18" s="81">
        <v>4.5599999999999996</v>
      </c>
      <c r="I18" s="81">
        <v>4.5599999999999996</v>
      </c>
      <c r="J18" s="81">
        <v>4.5599999999999996</v>
      </c>
      <c r="K18" s="81">
        <v>4.5599999999999996</v>
      </c>
      <c r="L18" s="81">
        <v>4.5599999999999996</v>
      </c>
      <c r="M18" s="81">
        <v>4.5599999999999996</v>
      </c>
      <c r="N18" s="81">
        <v>4.5599999999999996</v>
      </c>
      <c r="O18" s="81">
        <v>4.5599999999999996</v>
      </c>
      <c r="P18" s="81">
        <v>4.5599999999999996</v>
      </c>
      <c r="Q18" s="81">
        <v>4.5599999999999996</v>
      </c>
      <c r="R18" s="81">
        <v>4.5599999999999996</v>
      </c>
      <c r="S18" s="81">
        <v>4.5599999999999996</v>
      </c>
      <c r="T18" s="81">
        <v>4.5599999999999996</v>
      </c>
      <c r="U18" s="81">
        <v>4.5599999999999996</v>
      </c>
      <c r="V18" s="81">
        <v>4.5599999999999996</v>
      </c>
      <c r="W18" s="81">
        <v>4.5599999999999996</v>
      </c>
      <c r="X18" s="81">
        <v>4.5599999999999996</v>
      </c>
      <c r="Y18" s="81">
        <v>4.5599999999999996</v>
      </c>
      <c r="Z18" s="81">
        <v>4.5599999999999996</v>
      </c>
      <c r="AA18" s="81">
        <v>4.5599999999999996</v>
      </c>
      <c r="AB18" s="81">
        <v>4.5599999999999996</v>
      </c>
      <c r="AC18" s="81">
        <v>4.5599999999999996</v>
      </c>
      <c r="AD18" s="81">
        <v>4.5599999999999996</v>
      </c>
      <c r="AE18" s="81">
        <v>4.5599999999999996</v>
      </c>
      <c r="AF18" s="81">
        <v>4.5599999999999996</v>
      </c>
      <c r="AG18" s="81">
        <v>4.5599999999999996</v>
      </c>
      <c r="AH18" s="81">
        <v>4.5599999999999996</v>
      </c>
      <c r="AI18" s="81">
        <v>4.5599999999999996</v>
      </c>
      <c r="AJ18" s="81">
        <v>4.5599999999999996</v>
      </c>
      <c r="AK18" s="81">
        <v>4.5599999999999996</v>
      </c>
      <c r="AL18" s="81">
        <v>4.5599999999999996</v>
      </c>
      <c r="AM18" s="81">
        <v>4.5599999999999996</v>
      </c>
      <c r="AN18" s="81">
        <v>4.5599999999999996</v>
      </c>
      <c r="AO18" s="81">
        <v>4.5599999999999996</v>
      </c>
      <c r="AP18" s="81">
        <v>4.5599999999999996</v>
      </c>
      <c r="AQ18" s="8"/>
      <c r="AS18" s="24"/>
    </row>
    <row r="19" spans="2:45">
      <c r="B19" s="5"/>
      <c r="C19" s="9"/>
      <c r="D19" s="9"/>
      <c r="E19" s="18"/>
      <c r="F19" s="63" t="s">
        <v>48</v>
      </c>
      <c r="G19" s="114"/>
      <c r="H19" s="81">
        <v>11.45</v>
      </c>
      <c r="I19" s="81">
        <v>11.45</v>
      </c>
      <c r="J19" s="81">
        <v>11.45</v>
      </c>
      <c r="K19" s="81">
        <v>11.45</v>
      </c>
      <c r="L19" s="81">
        <v>11.45</v>
      </c>
      <c r="M19" s="81">
        <v>11.45</v>
      </c>
      <c r="N19" s="81">
        <v>11.45</v>
      </c>
      <c r="O19" s="81">
        <v>11.45</v>
      </c>
      <c r="P19" s="81">
        <v>11.45</v>
      </c>
      <c r="Q19" s="81">
        <v>11.45</v>
      </c>
      <c r="R19" s="81">
        <v>11.45</v>
      </c>
      <c r="S19" s="81">
        <v>11.45</v>
      </c>
      <c r="T19" s="81">
        <v>11.45</v>
      </c>
      <c r="U19" s="81">
        <v>11.45</v>
      </c>
      <c r="V19" s="81">
        <v>11.45</v>
      </c>
      <c r="W19" s="81">
        <v>11.45</v>
      </c>
      <c r="X19" s="81">
        <v>11.45</v>
      </c>
      <c r="Y19" s="81">
        <v>11.45</v>
      </c>
      <c r="Z19" s="81">
        <v>11.45</v>
      </c>
      <c r="AA19" s="81">
        <v>11.45</v>
      </c>
      <c r="AB19" s="81">
        <v>11.45</v>
      </c>
      <c r="AC19" s="81">
        <v>11.45</v>
      </c>
      <c r="AD19" s="81">
        <v>11.45</v>
      </c>
      <c r="AE19" s="81">
        <v>11.45</v>
      </c>
      <c r="AF19" s="81">
        <v>11.45</v>
      </c>
      <c r="AG19" s="81">
        <v>11.45</v>
      </c>
      <c r="AH19" s="81">
        <v>11.45</v>
      </c>
      <c r="AI19" s="81">
        <v>11.45</v>
      </c>
      <c r="AJ19" s="81">
        <v>11.45</v>
      </c>
      <c r="AK19" s="81">
        <v>11.45</v>
      </c>
      <c r="AL19" s="81">
        <v>11.45</v>
      </c>
      <c r="AM19" s="81">
        <v>11.45</v>
      </c>
      <c r="AN19" s="81">
        <v>11.45</v>
      </c>
      <c r="AO19" s="81">
        <v>11.45</v>
      </c>
      <c r="AP19" s="81">
        <v>11.45</v>
      </c>
      <c r="AQ19" s="8"/>
      <c r="AS19" s="24"/>
    </row>
    <row r="20" spans="2:45">
      <c r="B20" s="5"/>
      <c r="C20" s="9"/>
      <c r="D20" s="9"/>
      <c r="E20" s="18"/>
      <c r="F20" s="63" t="s">
        <v>49</v>
      </c>
      <c r="G20" s="114"/>
      <c r="H20" s="81">
        <v>20.149999999999999</v>
      </c>
      <c r="I20" s="81">
        <v>20.149999999999999</v>
      </c>
      <c r="J20" s="81">
        <v>20.149999999999999</v>
      </c>
      <c r="K20" s="81">
        <v>20.149999999999999</v>
      </c>
      <c r="L20" s="81">
        <v>20.149999999999999</v>
      </c>
      <c r="M20" s="81">
        <v>20.149999999999999</v>
      </c>
      <c r="N20" s="81">
        <v>20.149999999999999</v>
      </c>
      <c r="O20" s="81">
        <v>20.149999999999999</v>
      </c>
      <c r="P20" s="81">
        <v>20.149999999999999</v>
      </c>
      <c r="Q20" s="81">
        <v>20.149999999999999</v>
      </c>
      <c r="R20" s="81">
        <v>20.149999999999999</v>
      </c>
      <c r="S20" s="81">
        <v>20.149999999999999</v>
      </c>
      <c r="T20" s="81">
        <v>20.149999999999999</v>
      </c>
      <c r="U20" s="81">
        <v>20.149999999999999</v>
      </c>
      <c r="V20" s="81">
        <v>20.149999999999999</v>
      </c>
      <c r="W20" s="81">
        <v>20.149999999999999</v>
      </c>
      <c r="X20" s="81">
        <v>20.149999999999999</v>
      </c>
      <c r="Y20" s="81">
        <v>20.149999999999999</v>
      </c>
      <c r="Z20" s="81">
        <v>20.149999999999999</v>
      </c>
      <c r="AA20" s="81">
        <v>20.149999999999999</v>
      </c>
      <c r="AB20" s="81">
        <v>20.149999999999999</v>
      </c>
      <c r="AC20" s="81">
        <v>20.149999999999999</v>
      </c>
      <c r="AD20" s="81">
        <v>20.149999999999999</v>
      </c>
      <c r="AE20" s="81">
        <v>20.149999999999999</v>
      </c>
      <c r="AF20" s="81">
        <v>20.149999999999999</v>
      </c>
      <c r="AG20" s="81">
        <v>20.149999999999999</v>
      </c>
      <c r="AH20" s="81">
        <v>20.149999999999999</v>
      </c>
      <c r="AI20" s="81">
        <v>20.149999999999999</v>
      </c>
      <c r="AJ20" s="81">
        <v>20.149999999999999</v>
      </c>
      <c r="AK20" s="81">
        <v>20.149999999999999</v>
      </c>
      <c r="AL20" s="81">
        <v>20.149999999999999</v>
      </c>
      <c r="AM20" s="81">
        <v>20.149999999999999</v>
      </c>
      <c r="AN20" s="81">
        <v>20.149999999999999</v>
      </c>
      <c r="AO20" s="81">
        <v>20.149999999999999</v>
      </c>
      <c r="AP20" s="81">
        <v>20.149999999999999</v>
      </c>
      <c r="AQ20" s="8"/>
      <c r="AS20" s="24"/>
    </row>
    <row r="21" spans="2:45">
      <c r="B21" s="5"/>
      <c r="C21" s="9"/>
      <c r="D21" s="9"/>
      <c r="E21" s="18"/>
      <c r="F21" s="63" t="s">
        <v>50</v>
      </c>
      <c r="G21" s="114"/>
      <c r="H21" s="81">
        <v>7.63</v>
      </c>
      <c r="I21" s="81">
        <v>7.63</v>
      </c>
      <c r="J21" s="81">
        <v>7.63</v>
      </c>
      <c r="K21" s="81">
        <v>7.63</v>
      </c>
      <c r="L21" s="81">
        <v>7.63</v>
      </c>
      <c r="M21" s="81">
        <v>7.63</v>
      </c>
      <c r="N21" s="81">
        <v>7.63</v>
      </c>
      <c r="O21" s="81">
        <v>7.63</v>
      </c>
      <c r="P21" s="81">
        <v>7.63</v>
      </c>
      <c r="Q21" s="81">
        <v>7.63</v>
      </c>
      <c r="R21" s="81">
        <v>7.63</v>
      </c>
      <c r="S21" s="81">
        <v>7.63</v>
      </c>
      <c r="T21" s="81">
        <v>7.63</v>
      </c>
      <c r="U21" s="81">
        <v>7.63</v>
      </c>
      <c r="V21" s="81">
        <v>7.63</v>
      </c>
      <c r="W21" s="81">
        <v>7.63</v>
      </c>
      <c r="X21" s="81">
        <v>7.63</v>
      </c>
      <c r="Y21" s="81">
        <v>7.63</v>
      </c>
      <c r="Z21" s="81">
        <v>7.63</v>
      </c>
      <c r="AA21" s="81">
        <v>7.63</v>
      </c>
      <c r="AB21" s="81">
        <v>7.63</v>
      </c>
      <c r="AC21" s="81">
        <v>7.63</v>
      </c>
      <c r="AD21" s="81">
        <v>7.63</v>
      </c>
      <c r="AE21" s="81">
        <v>7.63</v>
      </c>
      <c r="AF21" s="81">
        <v>7.63</v>
      </c>
      <c r="AG21" s="81">
        <v>7.63</v>
      </c>
      <c r="AH21" s="81">
        <v>7.63</v>
      </c>
      <c r="AI21" s="81">
        <v>7.63</v>
      </c>
      <c r="AJ21" s="81">
        <v>7.63</v>
      </c>
      <c r="AK21" s="81">
        <v>7.63</v>
      </c>
      <c r="AL21" s="81">
        <v>7.63</v>
      </c>
      <c r="AM21" s="81">
        <v>7.63</v>
      </c>
      <c r="AN21" s="81">
        <v>7.63</v>
      </c>
      <c r="AO21" s="81">
        <v>7.63</v>
      </c>
      <c r="AP21" s="81">
        <v>7.63</v>
      </c>
      <c r="AQ21" s="8"/>
      <c r="AS21" s="24"/>
    </row>
    <row r="22" spans="2:45">
      <c r="B22" s="5"/>
      <c r="C22" s="9"/>
      <c r="D22" s="9"/>
      <c r="E22" s="18"/>
      <c r="F22" s="16"/>
      <c r="G22" s="115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"/>
    </row>
    <row r="23" spans="2:45">
      <c r="B23" s="5"/>
      <c r="E23" s="35">
        <f>E16+1</f>
        <v>2</v>
      </c>
      <c r="F23" s="36" t="str">
        <f>LOOKUP(E23,CAPEX!$E$11:$E$13,CAPEX!$F$11:$F$13)</f>
        <v>Paty do Alferes</v>
      </c>
      <c r="G23" s="83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8"/>
      <c r="AS23" s="24"/>
    </row>
    <row r="24" spans="2:45">
      <c r="B24" s="5"/>
      <c r="C24" s="9"/>
      <c r="D24" s="9"/>
      <c r="E24" s="18"/>
      <c r="F24" s="63" t="s">
        <v>2</v>
      </c>
      <c r="G24" s="114"/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"/>
      <c r="AS24" s="24"/>
    </row>
    <row r="25" spans="2:45">
      <c r="B25" s="5"/>
      <c r="C25" s="9"/>
      <c r="D25" s="9"/>
      <c r="E25" s="18"/>
      <c r="F25" s="63" t="s">
        <v>47</v>
      </c>
      <c r="G25" s="114"/>
      <c r="H25" s="81">
        <v>4.5999999999999996</v>
      </c>
      <c r="I25" s="81">
        <v>4.5999999999999996</v>
      </c>
      <c r="J25" s="81">
        <v>4.5999999999999996</v>
      </c>
      <c r="K25" s="81">
        <v>4.5999999999999996</v>
      </c>
      <c r="L25" s="81">
        <v>4.5999999999999996</v>
      </c>
      <c r="M25" s="81">
        <v>4.5999999999999996</v>
      </c>
      <c r="N25" s="81">
        <v>4.5999999999999996</v>
      </c>
      <c r="O25" s="81">
        <v>4.5999999999999996</v>
      </c>
      <c r="P25" s="81">
        <v>4.5999999999999996</v>
      </c>
      <c r="Q25" s="81">
        <v>4.5999999999999996</v>
      </c>
      <c r="R25" s="81">
        <v>4.5999999999999996</v>
      </c>
      <c r="S25" s="81">
        <v>4.5999999999999996</v>
      </c>
      <c r="T25" s="81">
        <v>4.5999999999999996</v>
      </c>
      <c r="U25" s="81">
        <v>4.5999999999999996</v>
      </c>
      <c r="V25" s="81">
        <v>4.5999999999999996</v>
      </c>
      <c r="W25" s="81">
        <v>4.5999999999999996</v>
      </c>
      <c r="X25" s="81">
        <v>4.5999999999999996</v>
      </c>
      <c r="Y25" s="81">
        <v>4.5999999999999996</v>
      </c>
      <c r="Z25" s="81">
        <v>4.5999999999999996</v>
      </c>
      <c r="AA25" s="81">
        <v>4.5999999999999996</v>
      </c>
      <c r="AB25" s="81">
        <v>4.5999999999999996</v>
      </c>
      <c r="AC25" s="81">
        <v>4.5999999999999996</v>
      </c>
      <c r="AD25" s="81">
        <v>4.5999999999999996</v>
      </c>
      <c r="AE25" s="81">
        <v>4.5999999999999996</v>
      </c>
      <c r="AF25" s="81">
        <v>4.5999999999999996</v>
      </c>
      <c r="AG25" s="81">
        <v>4.5999999999999996</v>
      </c>
      <c r="AH25" s="81">
        <v>4.5999999999999996</v>
      </c>
      <c r="AI25" s="81">
        <v>4.5999999999999996</v>
      </c>
      <c r="AJ25" s="81">
        <v>4.5999999999999996</v>
      </c>
      <c r="AK25" s="81">
        <v>4.5999999999999996</v>
      </c>
      <c r="AL25" s="81">
        <v>4.5999999999999996</v>
      </c>
      <c r="AM25" s="81">
        <v>4.5999999999999996</v>
      </c>
      <c r="AN25" s="81">
        <v>4.5999999999999996</v>
      </c>
      <c r="AO25" s="81">
        <v>4.5999999999999996</v>
      </c>
      <c r="AP25" s="81">
        <v>4.5999999999999996</v>
      </c>
      <c r="AQ25" s="8"/>
      <c r="AS25" s="24"/>
    </row>
    <row r="26" spans="2:45">
      <c r="B26" s="5"/>
      <c r="C26" s="9"/>
      <c r="D26" s="9"/>
      <c r="E26" s="18"/>
      <c r="F26" s="63" t="s">
        <v>48</v>
      </c>
      <c r="G26" s="114"/>
      <c r="H26" s="81">
        <v>12.19</v>
      </c>
      <c r="I26" s="81">
        <v>12.19</v>
      </c>
      <c r="J26" s="81">
        <v>12.19</v>
      </c>
      <c r="K26" s="81">
        <v>12.19</v>
      </c>
      <c r="L26" s="81">
        <v>12.19</v>
      </c>
      <c r="M26" s="81">
        <v>12.19</v>
      </c>
      <c r="N26" s="81">
        <v>12.19</v>
      </c>
      <c r="O26" s="81">
        <v>12.19</v>
      </c>
      <c r="P26" s="81">
        <v>12.19</v>
      </c>
      <c r="Q26" s="81">
        <v>12.19</v>
      </c>
      <c r="R26" s="81">
        <v>12.19</v>
      </c>
      <c r="S26" s="81">
        <v>12.19</v>
      </c>
      <c r="T26" s="81">
        <v>12.19</v>
      </c>
      <c r="U26" s="81">
        <v>12.19</v>
      </c>
      <c r="V26" s="81">
        <v>12.19</v>
      </c>
      <c r="W26" s="81">
        <v>12.19</v>
      </c>
      <c r="X26" s="81">
        <v>12.19</v>
      </c>
      <c r="Y26" s="81">
        <v>12.19</v>
      </c>
      <c r="Z26" s="81">
        <v>12.19</v>
      </c>
      <c r="AA26" s="81">
        <v>12.19</v>
      </c>
      <c r="AB26" s="81">
        <v>12.19</v>
      </c>
      <c r="AC26" s="81">
        <v>12.19</v>
      </c>
      <c r="AD26" s="81">
        <v>12.19</v>
      </c>
      <c r="AE26" s="81">
        <v>12.19</v>
      </c>
      <c r="AF26" s="81">
        <v>12.19</v>
      </c>
      <c r="AG26" s="81">
        <v>12.19</v>
      </c>
      <c r="AH26" s="81">
        <v>12.19</v>
      </c>
      <c r="AI26" s="81">
        <v>12.19</v>
      </c>
      <c r="AJ26" s="81">
        <v>12.19</v>
      </c>
      <c r="AK26" s="81">
        <v>12.19</v>
      </c>
      <c r="AL26" s="81">
        <v>12.19</v>
      </c>
      <c r="AM26" s="81">
        <v>12.19</v>
      </c>
      <c r="AN26" s="81">
        <v>12.19</v>
      </c>
      <c r="AO26" s="81">
        <v>12.19</v>
      </c>
      <c r="AP26" s="81">
        <v>12.19</v>
      </c>
      <c r="AQ26" s="8"/>
      <c r="AS26" s="24"/>
    </row>
    <row r="27" spans="2:45">
      <c r="B27" s="5"/>
      <c r="C27" s="9"/>
      <c r="D27" s="9"/>
      <c r="E27" s="18"/>
      <c r="F27" s="63" t="s">
        <v>49</v>
      </c>
      <c r="G27" s="114"/>
      <c r="H27" s="81">
        <v>18.91</v>
      </c>
      <c r="I27" s="81">
        <v>18.91</v>
      </c>
      <c r="J27" s="81">
        <v>18.91</v>
      </c>
      <c r="K27" s="81">
        <v>18.91</v>
      </c>
      <c r="L27" s="81">
        <v>18.91</v>
      </c>
      <c r="M27" s="81">
        <v>18.91</v>
      </c>
      <c r="N27" s="81">
        <v>18.91</v>
      </c>
      <c r="O27" s="81">
        <v>18.91</v>
      </c>
      <c r="P27" s="81">
        <v>18.91</v>
      </c>
      <c r="Q27" s="81">
        <v>18.91</v>
      </c>
      <c r="R27" s="81">
        <v>18.91</v>
      </c>
      <c r="S27" s="81">
        <v>18.91</v>
      </c>
      <c r="T27" s="81">
        <v>18.91</v>
      </c>
      <c r="U27" s="81">
        <v>18.91</v>
      </c>
      <c r="V27" s="81">
        <v>18.91</v>
      </c>
      <c r="W27" s="81">
        <v>18.91</v>
      </c>
      <c r="X27" s="81">
        <v>18.91</v>
      </c>
      <c r="Y27" s="81">
        <v>18.91</v>
      </c>
      <c r="Z27" s="81">
        <v>18.91</v>
      </c>
      <c r="AA27" s="81">
        <v>18.91</v>
      </c>
      <c r="AB27" s="81">
        <v>18.91</v>
      </c>
      <c r="AC27" s="81">
        <v>18.91</v>
      </c>
      <c r="AD27" s="81">
        <v>18.91</v>
      </c>
      <c r="AE27" s="81">
        <v>18.91</v>
      </c>
      <c r="AF27" s="81">
        <v>18.91</v>
      </c>
      <c r="AG27" s="81">
        <v>18.91</v>
      </c>
      <c r="AH27" s="81">
        <v>18.91</v>
      </c>
      <c r="AI27" s="81">
        <v>18.91</v>
      </c>
      <c r="AJ27" s="81">
        <v>18.91</v>
      </c>
      <c r="AK27" s="81">
        <v>18.91</v>
      </c>
      <c r="AL27" s="81">
        <v>18.91</v>
      </c>
      <c r="AM27" s="81">
        <v>18.91</v>
      </c>
      <c r="AN27" s="81">
        <v>18.91</v>
      </c>
      <c r="AO27" s="81">
        <v>18.91</v>
      </c>
      <c r="AP27" s="81">
        <v>18.91</v>
      </c>
      <c r="AQ27" s="8"/>
      <c r="AS27" s="24"/>
    </row>
    <row r="28" spans="2:45">
      <c r="B28" s="5"/>
      <c r="C28" s="9"/>
      <c r="D28" s="9"/>
      <c r="E28" s="18"/>
      <c r="F28" s="63" t="s">
        <v>50</v>
      </c>
      <c r="G28" s="114"/>
      <c r="H28" s="81">
        <v>8.51</v>
      </c>
      <c r="I28" s="81">
        <v>8.51</v>
      </c>
      <c r="J28" s="81">
        <v>8.51</v>
      </c>
      <c r="K28" s="81">
        <v>8.51</v>
      </c>
      <c r="L28" s="81">
        <v>8.51</v>
      </c>
      <c r="M28" s="81">
        <v>8.51</v>
      </c>
      <c r="N28" s="81">
        <v>8.51</v>
      </c>
      <c r="O28" s="81">
        <v>8.51</v>
      </c>
      <c r="P28" s="81">
        <v>8.51</v>
      </c>
      <c r="Q28" s="81">
        <v>8.51</v>
      </c>
      <c r="R28" s="81">
        <v>8.51</v>
      </c>
      <c r="S28" s="81">
        <v>8.51</v>
      </c>
      <c r="T28" s="81">
        <v>8.51</v>
      </c>
      <c r="U28" s="81">
        <v>8.51</v>
      </c>
      <c r="V28" s="81">
        <v>8.51</v>
      </c>
      <c r="W28" s="81">
        <v>8.51</v>
      </c>
      <c r="X28" s="81">
        <v>8.51</v>
      </c>
      <c r="Y28" s="81">
        <v>8.51</v>
      </c>
      <c r="Z28" s="81">
        <v>8.51</v>
      </c>
      <c r="AA28" s="81">
        <v>8.51</v>
      </c>
      <c r="AB28" s="81">
        <v>8.51</v>
      </c>
      <c r="AC28" s="81">
        <v>8.51</v>
      </c>
      <c r="AD28" s="81">
        <v>8.51</v>
      </c>
      <c r="AE28" s="81">
        <v>8.51</v>
      </c>
      <c r="AF28" s="81">
        <v>8.51</v>
      </c>
      <c r="AG28" s="81">
        <v>8.51</v>
      </c>
      <c r="AH28" s="81">
        <v>8.51</v>
      </c>
      <c r="AI28" s="81">
        <v>8.51</v>
      </c>
      <c r="AJ28" s="81">
        <v>8.51</v>
      </c>
      <c r="AK28" s="81">
        <v>8.51</v>
      </c>
      <c r="AL28" s="81">
        <v>8.51</v>
      </c>
      <c r="AM28" s="81">
        <v>8.51</v>
      </c>
      <c r="AN28" s="81">
        <v>8.51</v>
      </c>
      <c r="AO28" s="81">
        <v>8.51</v>
      </c>
      <c r="AP28" s="81">
        <v>8.51</v>
      </c>
      <c r="AQ28" s="8"/>
      <c r="AS28" s="24"/>
    </row>
    <row r="29" spans="2:45">
      <c r="B29" s="5"/>
      <c r="C29" s="9"/>
      <c r="D29" s="9"/>
      <c r="E29" s="18"/>
      <c r="F29" s="16"/>
      <c r="G29" s="115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"/>
    </row>
    <row r="30" spans="2:45">
      <c r="B30" s="5"/>
      <c r="E30" s="35">
        <f>E23+1</f>
        <v>3</v>
      </c>
      <c r="F30" s="36" t="str">
        <f>LOOKUP(E30,CAPEX!$E$11:$E$13,CAPEX!$F$11:$F$13)</f>
        <v>Rio de Janeiro - AP 4</v>
      </c>
      <c r="G30" s="83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8"/>
      <c r="AS30" s="24"/>
    </row>
    <row r="31" spans="2:45">
      <c r="B31" s="5"/>
      <c r="C31" s="9"/>
      <c r="D31" s="9"/>
      <c r="E31" s="18"/>
      <c r="F31" s="63" t="s">
        <v>2</v>
      </c>
      <c r="G31" s="114"/>
      <c r="H31" s="81">
        <v>3.4700253228988021</v>
      </c>
      <c r="I31" s="81">
        <v>3.4700253228988021</v>
      </c>
      <c r="J31" s="81">
        <v>3.4700253228988021</v>
      </c>
      <c r="K31" s="81">
        <v>3.4700253228988021</v>
      </c>
      <c r="L31" s="81">
        <v>3.4700253228988021</v>
      </c>
      <c r="M31" s="81">
        <v>3.4700253228988021</v>
      </c>
      <c r="N31" s="81">
        <v>3.4700253228988021</v>
      </c>
      <c r="O31" s="81">
        <v>3.4700253228988021</v>
      </c>
      <c r="P31" s="81">
        <v>3.4700253228988021</v>
      </c>
      <c r="Q31" s="81">
        <v>3.4700253228988021</v>
      </c>
      <c r="R31" s="81">
        <v>3.4700253228988021</v>
      </c>
      <c r="S31" s="81">
        <v>3.4700253228988021</v>
      </c>
      <c r="T31" s="81">
        <v>3.4700253228988021</v>
      </c>
      <c r="U31" s="81">
        <v>3.4700253228988021</v>
      </c>
      <c r="V31" s="81">
        <v>3.4700253228988021</v>
      </c>
      <c r="W31" s="81">
        <v>3.4700253228988021</v>
      </c>
      <c r="X31" s="81">
        <v>3.4700253228988021</v>
      </c>
      <c r="Y31" s="81">
        <v>3.4700253228988021</v>
      </c>
      <c r="Z31" s="81">
        <v>3.4700253228988021</v>
      </c>
      <c r="AA31" s="81">
        <v>3.4700253228988021</v>
      </c>
      <c r="AB31" s="81">
        <v>3.4700253228988021</v>
      </c>
      <c r="AC31" s="81">
        <v>3.4700253228988021</v>
      </c>
      <c r="AD31" s="81">
        <v>3.4700253228988021</v>
      </c>
      <c r="AE31" s="81">
        <v>3.4700253228988021</v>
      </c>
      <c r="AF31" s="81">
        <v>3.4700253228988021</v>
      </c>
      <c r="AG31" s="81">
        <v>3.4700253228988021</v>
      </c>
      <c r="AH31" s="81">
        <v>3.4700253228988021</v>
      </c>
      <c r="AI31" s="81">
        <v>3.4700253228988021</v>
      </c>
      <c r="AJ31" s="81">
        <v>3.4700253228988021</v>
      </c>
      <c r="AK31" s="81">
        <v>3.4700253228988021</v>
      </c>
      <c r="AL31" s="81">
        <v>3.4700253228988021</v>
      </c>
      <c r="AM31" s="81">
        <v>3.4700253228988021</v>
      </c>
      <c r="AN31" s="81">
        <v>3.4700253228988021</v>
      </c>
      <c r="AO31" s="81">
        <v>3.4700253228988021</v>
      </c>
      <c r="AP31" s="81">
        <v>3.4700253228988021</v>
      </c>
      <c r="AQ31" s="8"/>
      <c r="AS31" s="24"/>
    </row>
    <row r="32" spans="2:45">
      <c r="B32" s="5"/>
      <c r="C32" s="9"/>
      <c r="D32" s="9"/>
      <c r="E32" s="18"/>
      <c r="F32" s="63" t="s">
        <v>47</v>
      </c>
      <c r="G32" s="114"/>
      <c r="H32" s="81">
        <v>5.3434132272858852</v>
      </c>
      <c r="I32" s="81">
        <v>5.3434132272858852</v>
      </c>
      <c r="J32" s="81">
        <v>5.3434132272858852</v>
      </c>
      <c r="K32" s="81">
        <v>5.3434132272858852</v>
      </c>
      <c r="L32" s="81">
        <v>5.3434132272858852</v>
      </c>
      <c r="M32" s="81">
        <v>5.3434132272858852</v>
      </c>
      <c r="N32" s="81">
        <v>5.3434132272858852</v>
      </c>
      <c r="O32" s="81">
        <v>5.3434132272858852</v>
      </c>
      <c r="P32" s="81">
        <v>5.3434132272858852</v>
      </c>
      <c r="Q32" s="81">
        <v>5.3434132272858852</v>
      </c>
      <c r="R32" s="81">
        <v>5.3434132272858852</v>
      </c>
      <c r="S32" s="81">
        <v>5.3434132272858852</v>
      </c>
      <c r="T32" s="81">
        <v>5.3434132272858852</v>
      </c>
      <c r="U32" s="81">
        <v>5.3434132272858852</v>
      </c>
      <c r="V32" s="81">
        <v>5.3434132272858852</v>
      </c>
      <c r="W32" s="81">
        <v>5.3434132272858852</v>
      </c>
      <c r="X32" s="81">
        <v>5.3434132272858852</v>
      </c>
      <c r="Y32" s="81">
        <v>5.3434132272858852</v>
      </c>
      <c r="Z32" s="81">
        <v>5.3434132272858852</v>
      </c>
      <c r="AA32" s="81">
        <v>5.3434132272858852</v>
      </c>
      <c r="AB32" s="81">
        <v>5.3434132272858852</v>
      </c>
      <c r="AC32" s="81">
        <v>5.3434132272858852</v>
      </c>
      <c r="AD32" s="81">
        <v>5.3434132272858852</v>
      </c>
      <c r="AE32" s="81">
        <v>5.3434132272858852</v>
      </c>
      <c r="AF32" s="81">
        <v>5.3434132272858852</v>
      </c>
      <c r="AG32" s="81">
        <v>5.3434132272858852</v>
      </c>
      <c r="AH32" s="81">
        <v>5.3434132272858852</v>
      </c>
      <c r="AI32" s="81">
        <v>5.3434132272858852</v>
      </c>
      <c r="AJ32" s="81">
        <v>5.3434132272858852</v>
      </c>
      <c r="AK32" s="81">
        <v>5.3434132272858852</v>
      </c>
      <c r="AL32" s="81">
        <v>5.3434132272858852</v>
      </c>
      <c r="AM32" s="81">
        <v>5.3434132272858852</v>
      </c>
      <c r="AN32" s="81">
        <v>5.3434132272858852</v>
      </c>
      <c r="AO32" s="81">
        <v>5.3434132272858852</v>
      </c>
      <c r="AP32" s="81">
        <v>5.3434132272858852</v>
      </c>
      <c r="AQ32" s="8"/>
      <c r="AS32" s="24"/>
    </row>
    <row r="33" spans="2:86">
      <c r="B33" s="5"/>
      <c r="C33" s="9"/>
      <c r="D33" s="9"/>
      <c r="E33" s="18"/>
      <c r="F33" s="63" t="s">
        <v>48</v>
      </c>
      <c r="G33" s="114"/>
      <c r="H33" s="81">
        <v>17.062731879161902</v>
      </c>
      <c r="I33" s="81">
        <v>17.062731879161902</v>
      </c>
      <c r="J33" s="81">
        <v>17.062731879161902</v>
      </c>
      <c r="K33" s="81">
        <v>17.062731879161902</v>
      </c>
      <c r="L33" s="81">
        <v>17.062731879161902</v>
      </c>
      <c r="M33" s="81">
        <v>17.062731879161902</v>
      </c>
      <c r="N33" s="81">
        <v>17.062731879161902</v>
      </c>
      <c r="O33" s="81">
        <v>17.062731879161902</v>
      </c>
      <c r="P33" s="81">
        <v>17.062731879161902</v>
      </c>
      <c r="Q33" s="81">
        <v>17.062731879161902</v>
      </c>
      <c r="R33" s="81">
        <v>17.062731879161902</v>
      </c>
      <c r="S33" s="81">
        <v>17.062731879161902</v>
      </c>
      <c r="T33" s="81">
        <v>17.062731879161902</v>
      </c>
      <c r="U33" s="81">
        <v>17.062731879161902</v>
      </c>
      <c r="V33" s="81">
        <v>17.062731879161902</v>
      </c>
      <c r="W33" s="81">
        <v>17.062731879161902</v>
      </c>
      <c r="X33" s="81">
        <v>17.062731879161902</v>
      </c>
      <c r="Y33" s="81">
        <v>17.062731879161902</v>
      </c>
      <c r="Z33" s="81">
        <v>17.062731879161902</v>
      </c>
      <c r="AA33" s="81">
        <v>17.062731879161902</v>
      </c>
      <c r="AB33" s="81">
        <v>17.062731879161902</v>
      </c>
      <c r="AC33" s="81">
        <v>17.062731879161902</v>
      </c>
      <c r="AD33" s="81">
        <v>17.062731879161902</v>
      </c>
      <c r="AE33" s="81">
        <v>17.062731879161902</v>
      </c>
      <c r="AF33" s="81">
        <v>17.062731879161902</v>
      </c>
      <c r="AG33" s="81">
        <v>17.062731879161902</v>
      </c>
      <c r="AH33" s="81">
        <v>17.062731879161902</v>
      </c>
      <c r="AI33" s="81">
        <v>17.062731879161902</v>
      </c>
      <c r="AJ33" s="81">
        <v>17.062731879161902</v>
      </c>
      <c r="AK33" s="81">
        <v>17.062731879161902</v>
      </c>
      <c r="AL33" s="81">
        <v>17.062731879161902</v>
      </c>
      <c r="AM33" s="81">
        <v>17.062731879161902</v>
      </c>
      <c r="AN33" s="81">
        <v>17.062731879161902</v>
      </c>
      <c r="AO33" s="81">
        <v>17.062731879161902</v>
      </c>
      <c r="AP33" s="81">
        <v>17.062731879161902</v>
      </c>
      <c r="AQ33" s="8"/>
      <c r="AS33" s="24"/>
    </row>
    <row r="34" spans="2:86">
      <c r="B34" s="5"/>
      <c r="C34" s="9"/>
      <c r="D34" s="9"/>
      <c r="E34" s="18"/>
      <c r="F34" s="63" t="s">
        <v>49</v>
      </c>
      <c r="G34" s="114"/>
      <c r="H34" s="81">
        <v>24.907543728782812</v>
      </c>
      <c r="I34" s="81">
        <v>24.907543728782812</v>
      </c>
      <c r="J34" s="81">
        <v>24.907543728782812</v>
      </c>
      <c r="K34" s="81">
        <v>24.907543728782812</v>
      </c>
      <c r="L34" s="81">
        <v>24.907543728782812</v>
      </c>
      <c r="M34" s="81">
        <v>24.907543728782812</v>
      </c>
      <c r="N34" s="81">
        <v>24.907543728782812</v>
      </c>
      <c r="O34" s="81">
        <v>24.907543728782812</v>
      </c>
      <c r="P34" s="81">
        <v>24.907543728782812</v>
      </c>
      <c r="Q34" s="81">
        <v>24.907543728782812</v>
      </c>
      <c r="R34" s="81">
        <v>24.907543728782812</v>
      </c>
      <c r="S34" s="81">
        <v>24.907543728782812</v>
      </c>
      <c r="T34" s="81">
        <v>24.907543728782812</v>
      </c>
      <c r="U34" s="81">
        <v>24.907543728782812</v>
      </c>
      <c r="V34" s="81">
        <v>24.907543728782812</v>
      </c>
      <c r="W34" s="81">
        <v>24.907543728782812</v>
      </c>
      <c r="X34" s="81">
        <v>24.907543728782812</v>
      </c>
      <c r="Y34" s="81">
        <v>24.907543728782812</v>
      </c>
      <c r="Z34" s="81">
        <v>24.907543728782812</v>
      </c>
      <c r="AA34" s="81">
        <v>24.907543728782812</v>
      </c>
      <c r="AB34" s="81">
        <v>24.907543728782812</v>
      </c>
      <c r="AC34" s="81">
        <v>24.907543728782812</v>
      </c>
      <c r="AD34" s="81">
        <v>24.907543728782812</v>
      </c>
      <c r="AE34" s="81">
        <v>24.907543728782812</v>
      </c>
      <c r="AF34" s="81">
        <v>24.907543728782812</v>
      </c>
      <c r="AG34" s="81">
        <v>24.907543728782812</v>
      </c>
      <c r="AH34" s="81">
        <v>24.907543728782812</v>
      </c>
      <c r="AI34" s="81">
        <v>24.907543728782812</v>
      </c>
      <c r="AJ34" s="81">
        <v>24.907543728782812</v>
      </c>
      <c r="AK34" s="81">
        <v>24.907543728782812</v>
      </c>
      <c r="AL34" s="81">
        <v>24.907543728782812</v>
      </c>
      <c r="AM34" s="81">
        <v>24.907543728782812</v>
      </c>
      <c r="AN34" s="81">
        <v>24.907543728782812</v>
      </c>
      <c r="AO34" s="81">
        <v>24.907543728782812</v>
      </c>
      <c r="AP34" s="81">
        <v>24.907543728782812</v>
      </c>
      <c r="AQ34" s="8"/>
      <c r="AS34" s="24"/>
    </row>
    <row r="35" spans="2:86">
      <c r="B35" s="5"/>
      <c r="C35" s="9"/>
      <c r="D35" s="9"/>
      <c r="E35" s="18"/>
      <c r="F35" s="63" t="s">
        <v>50</v>
      </c>
      <c r="G35" s="114"/>
      <c r="H35" s="81">
        <v>12.145088630145809</v>
      </c>
      <c r="I35" s="81">
        <v>12.145088630145809</v>
      </c>
      <c r="J35" s="81">
        <v>12.145088630145809</v>
      </c>
      <c r="K35" s="81">
        <v>12.145088630145809</v>
      </c>
      <c r="L35" s="81">
        <v>12.145088630145809</v>
      </c>
      <c r="M35" s="81">
        <v>12.145088630145809</v>
      </c>
      <c r="N35" s="81">
        <v>12.145088630145809</v>
      </c>
      <c r="O35" s="81">
        <v>12.145088630145809</v>
      </c>
      <c r="P35" s="81">
        <v>12.145088630145809</v>
      </c>
      <c r="Q35" s="81">
        <v>12.145088630145809</v>
      </c>
      <c r="R35" s="81">
        <v>12.145088630145809</v>
      </c>
      <c r="S35" s="81">
        <v>12.145088630145809</v>
      </c>
      <c r="T35" s="81">
        <v>12.145088630145809</v>
      </c>
      <c r="U35" s="81">
        <v>12.145088630145809</v>
      </c>
      <c r="V35" s="81">
        <v>12.145088630145809</v>
      </c>
      <c r="W35" s="81">
        <v>12.145088630145809</v>
      </c>
      <c r="X35" s="81">
        <v>12.145088630145809</v>
      </c>
      <c r="Y35" s="81">
        <v>12.145088630145809</v>
      </c>
      <c r="Z35" s="81">
        <v>12.145088630145809</v>
      </c>
      <c r="AA35" s="81">
        <v>12.145088630145809</v>
      </c>
      <c r="AB35" s="81">
        <v>12.145088630145809</v>
      </c>
      <c r="AC35" s="81">
        <v>12.145088630145809</v>
      </c>
      <c r="AD35" s="81">
        <v>12.145088630145809</v>
      </c>
      <c r="AE35" s="81">
        <v>12.145088630145809</v>
      </c>
      <c r="AF35" s="81">
        <v>12.145088630145809</v>
      </c>
      <c r="AG35" s="81">
        <v>12.145088630145809</v>
      </c>
      <c r="AH35" s="81">
        <v>12.145088630145809</v>
      </c>
      <c r="AI35" s="81">
        <v>12.145088630145809</v>
      </c>
      <c r="AJ35" s="81">
        <v>12.145088630145809</v>
      </c>
      <c r="AK35" s="81">
        <v>12.145088630145809</v>
      </c>
      <c r="AL35" s="81">
        <v>12.145088630145809</v>
      </c>
      <c r="AM35" s="81">
        <v>12.145088630145809</v>
      </c>
      <c r="AN35" s="81">
        <v>12.145088630145809</v>
      </c>
      <c r="AO35" s="81">
        <v>12.145088630145809</v>
      </c>
      <c r="AP35" s="81">
        <v>12.145088630145809</v>
      </c>
      <c r="AQ35" s="8"/>
      <c r="AS35" s="24"/>
    </row>
    <row r="36" spans="2:86">
      <c r="B36" s="5"/>
      <c r="C36" s="9"/>
      <c r="D36" s="9"/>
      <c r="E36" s="18"/>
      <c r="F36" s="16"/>
      <c r="G36" s="115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"/>
    </row>
    <row r="37" spans="2:86" ht="13.5" thickBot="1">
      <c r="B37" s="5"/>
      <c r="C37" s="9"/>
      <c r="D37" s="14" t="s">
        <v>106</v>
      </c>
      <c r="E37" s="14"/>
      <c r="F37" s="14"/>
      <c r="G37" s="85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"/>
    </row>
    <row r="38" spans="2:86" ht="13.5" thickTop="1">
      <c r="B38" s="5"/>
      <c r="G38" s="116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"/>
    </row>
    <row r="39" spans="2:86">
      <c r="B39" s="5"/>
      <c r="E39" s="35">
        <v>1</v>
      </c>
      <c r="F39" s="36" t="str">
        <f>LOOKUP(E39,CAPEX!$E$11:$E$13,CAPEX!$F$11:$F$13)</f>
        <v>Miguel Pereira</v>
      </c>
      <c r="G39" s="83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"/>
      <c r="AS39" s="24"/>
    </row>
    <row r="40" spans="2:86" s="20" customFormat="1">
      <c r="B40" s="26"/>
      <c r="F40" s="88" t="s">
        <v>46</v>
      </c>
      <c r="G40" s="87">
        <f>SUM(H40:AP40)</f>
        <v>478732.69023487414</v>
      </c>
      <c r="H40" s="74">
        <f>SUM(H41:H45)</f>
        <v>9974.5124853299512</v>
      </c>
      <c r="I40" s="74">
        <f t="shared" ref="I40:AJ40" si="0">SUM(I41:I45)</f>
        <v>10019.04824035708</v>
      </c>
      <c r="J40" s="74">
        <f t="shared" si="0"/>
        <v>12304.224654024038</v>
      </c>
      <c r="K40" s="74">
        <f t="shared" si="0"/>
        <v>14347.184595444854</v>
      </c>
      <c r="L40" s="74">
        <f t="shared" si="0"/>
        <v>16116.818305865223</v>
      </c>
      <c r="M40" s="74">
        <f t="shared" si="0"/>
        <v>17664.104311231775</v>
      </c>
      <c r="N40" s="74">
        <f t="shared" si="0"/>
        <v>16752.183076533409</v>
      </c>
      <c r="O40" s="74">
        <f t="shared" si="0"/>
        <v>15749.732528700839</v>
      </c>
      <c r="P40" s="74">
        <f t="shared" si="0"/>
        <v>14934.204845454948</v>
      </c>
      <c r="Q40" s="74">
        <f t="shared" si="0"/>
        <v>14102.925296044918</v>
      </c>
      <c r="R40" s="74">
        <f t="shared" si="0"/>
        <v>13129.473517406557</v>
      </c>
      <c r="S40" s="74">
        <f t="shared" si="0"/>
        <v>13201.200635027024</v>
      </c>
      <c r="T40" s="74">
        <f t="shared" si="0"/>
        <v>13272.670171950871</v>
      </c>
      <c r="U40" s="74">
        <f t="shared" si="0"/>
        <v>13343.879526352881</v>
      </c>
      <c r="V40" s="74">
        <f t="shared" si="0"/>
        <v>13415.346461451505</v>
      </c>
      <c r="W40" s="74">
        <f t="shared" si="0"/>
        <v>13450.564767607579</v>
      </c>
      <c r="X40" s="74">
        <f t="shared" si="0"/>
        <v>13485.522891241813</v>
      </c>
      <c r="Y40" s="74">
        <f t="shared" si="0"/>
        <v>13521.256358791128</v>
      </c>
      <c r="Z40" s="74">
        <f t="shared" si="0"/>
        <v>13556.73224564382</v>
      </c>
      <c r="AA40" s="74">
        <f t="shared" si="0"/>
        <v>13592.205530671295</v>
      </c>
      <c r="AB40" s="74">
        <f t="shared" si="0"/>
        <v>13596.868001462641</v>
      </c>
      <c r="AC40" s="74">
        <f t="shared" si="0"/>
        <v>13602.045633647229</v>
      </c>
      <c r="AD40" s="74">
        <f t="shared" si="0"/>
        <v>13607.225867657038</v>
      </c>
      <c r="AE40" s="74">
        <f t="shared" si="0"/>
        <v>13611.885736623166</v>
      </c>
      <c r="AF40" s="74">
        <f t="shared" si="0"/>
        <v>13617.065970632975</v>
      </c>
      <c r="AG40" s="74">
        <f t="shared" si="0"/>
        <v>13597.125582159264</v>
      </c>
      <c r="AH40" s="74">
        <f t="shared" si="0"/>
        <v>13576.927612988935</v>
      </c>
      <c r="AI40" s="74">
        <f t="shared" si="0"/>
        <v>13556.73224564382</v>
      </c>
      <c r="AJ40" s="74">
        <f t="shared" si="0"/>
        <v>13536.791857170108</v>
      </c>
      <c r="AK40" s="74">
        <f t="shared" ref="AK40:AP40" si="1">SUM(AK41:AK45)</f>
        <v>13516.854070521618</v>
      </c>
      <c r="AL40" s="74">
        <f t="shared" si="1"/>
        <v>13476.718314702794</v>
      </c>
      <c r="AM40" s="74">
        <f t="shared" si="1"/>
        <v>13436.322376362132</v>
      </c>
      <c r="AN40" s="74">
        <f t="shared" si="1"/>
        <v>13395.668857324854</v>
      </c>
      <c r="AO40" s="74">
        <f t="shared" si="1"/>
        <v>13355.27291898419</v>
      </c>
      <c r="AP40" s="74">
        <f t="shared" si="1"/>
        <v>13315.394743861987</v>
      </c>
      <c r="AQ40" s="13"/>
      <c r="AS40" s="68"/>
    </row>
    <row r="41" spans="2:86">
      <c r="B41" s="5"/>
      <c r="F41" s="63" t="s">
        <v>2</v>
      </c>
      <c r="G41" s="87">
        <f t="shared" ref="G41:G47" si="2">SUM(H41:AP41)</f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C41" s="75">
        <v>0</v>
      </c>
      <c r="AD41" s="75">
        <v>0</v>
      </c>
      <c r="AE41" s="75">
        <v>0</v>
      </c>
      <c r="AF41" s="75">
        <v>0</v>
      </c>
      <c r="AG41" s="75">
        <v>0</v>
      </c>
      <c r="AH41" s="75">
        <v>0</v>
      </c>
      <c r="AI41" s="75">
        <v>0</v>
      </c>
      <c r="AJ41" s="75">
        <v>0</v>
      </c>
      <c r="AK41" s="75">
        <v>0</v>
      </c>
      <c r="AL41" s="75">
        <v>0</v>
      </c>
      <c r="AM41" s="75">
        <v>0</v>
      </c>
      <c r="AN41" s="75">
        <v>0</v>
      </c>
      <c r="AO41" s="75">
        <v>0</v>
      </c>
      <c r="AP41" s="75">
        <v>0</v>
      </c>
      <c r="AQ41" s="8"/>
      <c r="AS41" s="24"/>
      <c r="AY41" s="96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</row>
    <row r="42" spans="2:86">
      <c r="B42" s="5"/>
      <c r="F42" s="63" t="s">
        <v>47</v>
      </c>
      <c r="G42" s="87">
        <f t="shared" si="2"/>
        <v>435664.07371084916</v>
      </c>
      <c r="H42" s="75">
        <v>9115.5476720879979</v>
      </c>
      <c r="I42" s="75">
        <v>9150.3412120925368</v>
      </c>
      <c r="J42" s="75">
        <v>11230.025890445999</v>
      </c>
      <c r="K42" s="75">
        <v>13085.934392519997</v>
      </c>
      <c r="L42" s="75">
        <v>14690.097595772142</v>
      </c>
      <c r="M42" s="75">
        <v>16089.405179331055</v>
      </c>
      <c r="N42" s="75">
        <v>15248.192175509997</v>
      </c>
      <c r="O42" s="75">
        <v>14325.645150908</v>
      </c>
      <c r="P42" s="75">
        <v>13583.857302788498</v>
      </c>
      <c r="Q42" s="75">
        <v>12827.741868805499</v>
      </c>
      <c r="R42" s="75">
        <v>11942.309387531246</v>
      </c>
      <c r="S42" s="75">
        <v>12007.550954831246</v>
      </c>
      <c r="T42" s="75">
        <v>12072.558231824998</v>
      </c>
      <c r="U42" s="75">
        <v>12137.328851943748</v>
      </c>
      <c r="V42" s="75">
        <v>12202.333762368748</v>
      </c>
      <c r="W42" s="75">
        <v>12234.367636968747</v>
      </c>
      <c r="X42" s="75">
        <v>12266.164854693747</v>
      </c>
      <c r="Y42" s="75">
        <v>12298.66730990625</v>
      </c>
      <c r="Z42" s="75">
        <v>12330.935474812497</v>
      </c>
      <c r="AA42" s="75">
        <v>12363.201273149996</v>
      </c>
      <c r="AB42" s="75">
        <v>12367.442164349995</v>
      </c>
      <c r="AC42" s="75">
        <v>12372.151636162496</v>
      </c>
      <c r="AD42" s="75">
        <v>12376.863474543748</v>
      </c>
      <c r="AE42" s="75">
        <v>12381.101999174996</v>
      </c>
      <c r="AF42" s="75">
        <v>12385.813837556248</v>
      </c>
      <c r="AG42" s="75">
        <v>12367.676454656248</v>
      </c>
      <c r="AH42" s="75">
        <v>12349.304781449999</v>
      </c>
      <c r="AI42" s="75">
        <v>12330.935474812497</v>
      </c>
      <c r="AJ42" s="75">
        <v>12312.798091912497</v>
      </c>
      <c r="AK42" s="75">
        <v>12294.663075581248</v>
      </c>
      <c r="AL42" s="75">
        <v>12258.156386043747</v>
      </c>
      <c r="AM42" s="75">
        <v>12221.413039631247</v>
      </c>
      <c r="AN42" s="75">
        <v>12184.435402912499</v>
      </c>
      <c r="AO42" s="75">
        <v>12147.692056499998</v>
      </c>
      <c r="AP42" s="75">
        <v>12111.419657268747</v>
      </c>
      <c r="AQ42" s="8"/>
      <c r="AS42" s="24"/>
      <c r="AY42" s="96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</row>
    <row r="43" spans="2:86">
      <c r="B43" s="5"/>
      <c r="F43" s="63" t="s">
        <v>48</v>
      </c>
      <c r="G43" s="87">
        <f t="shared" si="2"/>
        <v>30871.303698947682</v>
      </c>
      <c r="H43" s="75">
        <v>615.70038130920534</v>
      </c>
      <c r="I43" s="75">
        <v>622.68353755930525</v>
      </c>
      <c r="J43" s="75">
        <v>769.97867449382682</v>
      </c>
      <c r="K43" s="75">
        <v>904.0559274322793</v>
      </c>
      <c r="L43" s="75">
        <v>1022.6641088016429</v>
      </c>
      <c r="M43" s="75">
        <v>1128.7340773590536</v>
      </c>
      <c r="N43" s="75">
        <v>1078.0508781852191</v>
      </c>
      <c r="O43" s="75">
        <v>1020.7765533670329</v>
      </c>
      <c r="P43" s="75">
        <v>967.92032002071267</v>
      </c>
      <c r="Q43" s="75">
        <v>914.04317183518287</v>
      </c>
      <c r="R43" s="75">
        <v>850.9515129986479</v>
      </c>
      <c r="S43" s="75">
        <v>855.60031320996245</v>
      </c>
      <c r="T43" s="75">
        <v>860.23241902121458</v>
      </c>
      <c r="U43" s="75">
        <v>864.84766180210056</v>
      </c>
      <c r="V43" s="75">
        <v>869.47959898304896</v>
      </c>
      <c r="W43" s="75">
        <v>871.76217877339843</v>
      </c>
      <c r="X43" s="75">
        <v>874.02789553338175</v>
      </c>
      <c r="Y43" s="75">
        <v>876.34386412385595</v>
      </c>
      <c r="Z43" s="75">
        <v>878.64313831426784</v>
      </c>
      <c r="AA43" s="75">
        <v>880.942243874376</v>
      </c>
      <c r="AB43" s="75">
        <v>881.24442937853564</v>
      </c>
      <c r="AC43" s="75">
        <v>881.58000368282023</v>
      </c>
      <c r="AD43" s="75">
        <v>881.91574661740833</v>
      </c>
      <c r="AE43" s="75">
        <v>882.21776349126435</v>
      </c>
      <c r="AF43" s="75">
        <v>882.55350642585267</v>
      </c>
      <c r="AG43" s="75">
        <v>881.26112377859818</v>
      </c>
      <c r="AH43" s="75">
        <v>879.95204673128114</v>
      </c>
      <c r="AI43" s="75">
        <v>878.64313831426784</v>
      </c>
      <c r="AJ43" s="75">
        <v>877.35075566701335</v>
      </c>
      <c r="AK43" s="75">
        <v>876.05854165006235</v>
      </c>
      <c r="AL43" s="75">
        <v>873.45725058579433</v>
      </c>
      <c r="AM43" s="75">
        <v>870.83909649116049</v>
      </c>
      <c r="AN43" s="75">
        <v>868.20424799646412</v>
      </c>
      <c r="AO43" s="75">
        <v>865.58609390183005</v>
      </c>
      <c r="AP43" s="75">
        <v>863.00149723762468</v>
      </c>
      <c r="AQ43" s="8"/>
      <c r="AS43" s="24"/>
      <c r="AY43" s="96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</row>
    <row r="44" spans="2:86">
      <c r="B44" s="5"/>
      <c r="F44" s="63" t="s">
        <v>49</v>
      </c>
      <c r="G44" s="87">
        <f t="shared" si="2"/>
        <v>1540.2296999216132</v>
      </c>
      <c r="H44" s="75">
        <v>30.718495817130826</v>
      </c>
      <c r="I44" s="75">
        <v>31.066899135645809</v>
      </c>
      <c r="J44" s="75">
        <v>38.415741503074045</v>
      </c>
      <c r="K44" s="75">
        <v>45.105117794841938</v>
      </c>
      <c r="L44" s="75">
        <v>51.022711861496468</v>
      </c>
      <c r="M44" s="75">
        <v>56.314749976733054</v>
      </c>
      <c r="N44" s="75">
        <v>53.786066076116199</v>
      </c>
      <c r="O44" s="75">
        <v>50.928538030388246</v>
      </c>
      <c r="P44" s="75">
        <v>48.291437206273585</v>
      </c>
      <c r="Q44" s="75">
        <v>45.603400944777462</v>
      </c>
      <c r="R44" s="75">
        <v>42.455634731047212</v>
      </c>
      <c r="S44" s="75">
        <v>42.687572462744384</v>
      </c>
      <c r="T44" s="75">
        <v>42.918677278182201</v>
      </c>
      <c r="U44" s="75">
        <v>43.148940764065095</v>
      </c>
      <c r="V44" s="75">
        <v>43.380037166207366</v>
      </c>
      <c r="W44" s="75">
        <v>43.493919534759776</v>
      </c>
      <c r="X44" s="75">
        <v>43.606960573757277</v>
      </c>
      <c r="Y44" s="75">
        <v>43.722508774828412</v>
      </c>
      <c r="Z44" s="75">
        <v>43.837224059640185</v>
      </c>
      <c r="AA44" s="75">
        <v>43.951930931156411</v>
      </c>
      <c r="AB44" s="75">
        <v>43.967007556780366</v>
      </c>
      <c r="AC44" s="75">
        <v>43.983750014923046</v>
      </c>
      <c r="AD44" s="75">
        <v>44.000500886361266</v>
      </c>
      <c r="AE44" s="75">
        <v>44.015569098689689</v>
      </c>
      <c r="AF44" s="75">
        <v>44.032319970127915</v>
      </c>
      <c r="AG44" s="75">
        <v>43.967840473039729</v>
      </c>
      <c r="AH44" s="75">
        <v>43.902528059692187</v>
      </c>
      <c r="AI44" s="75">
        <v>43.837224059640185</v>
      </c>
      <c r="AJ44" s="75">
        <v>43.772744562552006</v>
      </c>
      <c r="AK44" s="75">
        <v>43.708273478759367</v>
      </c>
      <c r="AL44" s="75">
        <v>43.578489981619171</v>
      </c>
      <c r="AM44" s="75">
        <v>43.447865154924088</v>
      </c>
      <c r="AN44" s="75">
        <v>43.316407411969635</v>
      </c>
      <c r="AO44" s="75">
        <v>43.185782585274545</v>
      </c>
      <c r="AP44" s="75">
        <v>43.056832004393726</v>
      </c>
      <c r="AQ44" s="8"/>
      <c r="AS44" s="24"/>
      <c r="AY44" s="96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</row>
    <row r="45" spans="2:86">
      <c r="B45" s="5"/>
      <c r="F45" s="63" t="s">
        <v>50</v>
      </c>
      <c r="G45" s="87">
        <f t="shared" si="2"/>
        <v>10657.083125155801</v>
      </c>
      <c r="H45" s="75">
        <v>212.54593611561634</v>
      </c>
      <c r="I45" s="75">
        <v>214.9565915695938</v>
      </c>
      <c r="J45" s="75">
        <v>265.80434758113893</v>
      </c>
      <c r="K45" s="75">
        <v>312.08915769773716</v>
      </c>
      <c r="L45" s="75">
        <v>353.0338894299428</v>
      </c>
      <c r="M45" s="75">
        <v>389.65030456493173</v>
      </c>
      <c r="N45" s="75">
        <v>372.15395676207572</v>
      </c>
      <c r="O45" s="75">
        <v>352.38228639541762</v>
      </c>
      <c r="P45" s="75">
        <v>334.13578543946471</v>
      </c>
      <c r="Q45" s="75">
        <v>315.53685445945882</v>
      </c>
      <c r="R45" s="75">
        <v>293.75698214561669</v>
      </c>
      <c r="S45" s="75">
        <v>295.3617945230709</v>
      </c>
      <c r="T45" s="75">
        <v>296.96084382647672</v>
      </c>
      <c r="U45" s="75">
        <v>298.55407184296485</v>
      </c>
      <c r="V45" s="75">
        <v>300.15306293350147</v>
      </c>
      <c r="W45" s="75">
        <v>300.94103233067284</v>
      </c>
      <c r="X45" s="75">
        <v>301.72318044092663</v>
      </c>
      <c r="Y45" s="75">
        <v>302.52267598619494</v>
      </c>
      <c r="Z45" s="75">
        <v>303.31640845741475</v>
      </c>
      <c r="AA45" s="75">
        <v>304.11008271576543</v>
      </c>
      <c r="AB45" s="75">
        <v>304.21440017732948</v>
      </c>
      <c r="AC45" s="75">
        <v>304.33024378699042</v>
      </c>
      <c r="AD45" s="75">
        <v>304.4461456095205</v>
      </c>
      <c r="AE45" s="75">
        <v>304.55040485821553</v>
      </c>
      <c r="AF45" s="75">
        <v>304.66630668074561</v>
      </c>
      <c r="AG45" s="75">
        <v>304.22016325137793</v>
      </c>
      <c r="AH45" s="75">
        <v>303.76825674796169</v>
      </c>
      <c r="AI45" s="75">
        <v>303.31640845741475</v>
      </c>
      <c r="AJ45" s="75">
        <v>302.87026502804702</v>
      </c>
      <c r="AK45" s="75">
        <v>302.42417981154847</v>
      </c>
      <c r="AL45" s="75">
        <v>301.52618809163368</v>
      </c>
      <c r="AM45" s="75">
        <v>300.62237508480143</v>
      </c>
      <c r="AN45" s="75">
        <v>299.71279900392057</v>
      </c>
      <c r="AO45" s="75">
        <v>298.80898599708814</v>
      </c>
      <c r="AP45" s="75">
        <v>297.91675735122192</v>
      </c>
      <c r="AQ45" s="8"/>
      <c r="AS45" s="24"/>
      <c r="AY45" s="96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</row>
    <row r="46" spans="2:86" s="20" customFormat="1">
      <c r="B46" s="26"/>
      <c r="F46" s="88" t="s">
        <v>0</v>
      </c>
      <c r="G46" s="87">
        <f t="shared" si="2"/>
        <v>-59328.483534593572</v>
      </c>
      <c r="H46" s="74">
        <f t="shared" ref="H46:AP46" si="3">-H40*SUMIF($E$10:$E$12,$E39,H$10:H$12)</f>
        <v>-2114.5966468899496</v>
      </c>
      <c r="I46" s="74">
        <f t="shared" si="3"/>
        <v>-2043.8858410328444</v>
      </c>
      <c r="J46" s="74">
        <f t="shared" si="3"/>
        <v>-2411.6280321887111</v>
      </c>
      <c r="K46" s="74">
        <f t="shared" si="3"/>
        <v>-2697.2707039436323</v>
      </c>
      <c r="L46" s="74">
        <f t="shared" si="3"/>
        <v>-2901.0272950557396</v>
      </c>
      <c r="M46" s="74">
        <f t="shared" si="3"/>
        <v>-3038.2259415318645</v>
      </c>
      <c r="N46" s="74">
        <f t="shared" si="3"/>
        <v>-2747.3580245514781</v>
      </c>
      <c r="O46" s="74">
        <f t="shared" si="3"/>
        <v>-2456.9582744773302</v>
      </c>
      <c r="P46" s="74">
        <f t="shared" si="3"/>
        <v>-2210.2623171273312</v>
      </c>
      <c r="Q46" s="74">
        <f t="shared" si="3"/>
        <v>-1974.4095414462874</v>
      </c>
      <c r="R46" s="74">
        <f t="shared" si="3"/>
        <v>-1733.0905042976644</v>
      </c>
      <c r="S46" s="74">
        <f t="shared" si="3"/>
        <v>-1636.94887874335</v>
      </c>
      <c r="T46" s="74">
        <f t="shared" si="3"/>
        <v>-1539.6297399462999</v>
      </c>
      <c r="U46" s="74">
        <f t="shared" si="3"/>
        <v>-1441.1389888461099</v>
      </c>
      <c r="V46" s="74">
        <f t="shared" si="3"/>
        <v>-1341.5346461451506</v>
      </c>
      <c r="W46" s="74">
        <f t="shared" si="3"/>
        <v>-1345.056476760758</v>
      </c>
      <c r="X46" s="74">
        <f t="shared" si="3"/>
        <v>-1348.5522891241815</v>
      </c>
      <c r="Y46" s="74">
        <f t="shared" si="3"/>
        <v>-1352.1256358791129</v>
      </c>
      <c r="Z46" s="74">
        <f t="shared" si="3"/>
        <v>-1355.6732245643821</v>
      </c>
      <c r="AA46" s="74">
        <f t="shared" si="3"/>
        <v>-1359.2205530671297</v>
      </c>
      <c r="AB46" s="74">
        <f t="shared" si="3"/>
        <v>-1359.6868001462642</v>
      </c>
      <c r="AC46" s="74">
        <f t="shared" si="3"/>
        <v>-1360.2045633647231</v>
      </c>
      <c r="AD46" s="74">
        <f t="shared" si="3"/>
        <v>-1360.7225867657039</v>
      </c>
      <c r="AE46" s="74">
        <f t="shared" si="3"/>
        <v>-1361.1885736623167</v>
      </c>
      <c r="AF46" s="74">
        <f t="shared" si="3"/>
        <v>-1361.7065970632975</v>
      </c>
      <c r="AG46" s="74">
        <f t="shared" si="3"/>
        <v>-1359.7125582159265</v>
      </c>
      <c r="AH46" s="74">
        <f t="shared" si="3"/>
        <v>-1357.6927612988936</v>
      </c>
      <c r="AI46" s="74">
        <f t="shared" si="3"/>
        <v>-1355.6732245643821</v>
      </c>
      <c r="AJ46" s="74">
        <f t="shared" si="3"/>
        <v>-1353.679185717011</v>
      </c>
      <c r="AK46" s="74">
        <f t="shared" si="3"/>
        <v>-1351.685407052162</v>
      </c>
      <c r="AL46" s="74">
        <f t="shared" si="3"/>
        <v>-1347.6718314702794</v>
      </c>
      <c r="AM46" s="74">
        <f t="shared" si="3"/>
        <v>-1343.6322376362132</v>
      </c>
      <c r="AN46" s="74">
        <f t="shared" si="3"/>
        <v>-1339.5668857324854</v>
      </c>
      <c r="AO46" s="74">
        <f t="shared" si="3"/>
        <v>-1335.5272918984192</v>
      </c>
      <c r="AP46" s="74">
        <f t="shared" si="3"/>
        <v>-1331.5394743861989</v>
      </c>
      <c r="AQ46" s="13"/>
      <c r="AS46" s="68"/>
      <c r="AT46" s="21"/>
    </row>
    <row r="47" spans="2:86" s="20" customFormat="1">
      <c r="B47" s="26"/>
      <c r="F47" s="88" t="s">
        <v>5</v>
      </c>
      <c r="G47" s="87">
        <f t="shared" si="2"/>
        <v>419404.20670028066</v>
      </c>
      <c r="H47" s="74">
        <f>SUM(H40,H46)</f>
        <v>7859.9158384400016</v>
      </c>
      <c r="I47" s="74">
        <f t="shared" ref="I47:AJ47" si="4">SUM(I40,I46)</f>
        <v>7975.1623993242356</v>
      </c>
      <c r="J47" s="74">
        <f t="shared" si="4"/>
        <v>9892.596621835326</v>
      </c>
      <c r="K47" s="74">
        <f t="shared" si="4"/>
        <v>11649.913891501223</v>
      </c>
      <c r="L47" s="74">
        <f t="shared" si="4"/>
        <v>13215.791010809484</v>
      </c>
      <c r="M47" s="74">
        <f t="shared" si="4"/>
        <v>14625.878369699911</v>
      </c>
      <c r="N47" s="74">
        <f t="shared" si="4"/>
        <v>14004.82505198193</v>
      </c>
      <c r="O47" s="74">
        <f t="shared" si="4"/>
        <v>13292.774254223508</v>
      </c>
      <c r="P47" s="74">
        <f t="shared" si="4"/>
        <v>12723.942528327616</v>
      </c>
      <c r="Q47" s="74">
        <f t="shared" si="4"/>
        <v>12128.515754598629</v>
      </c>
      <c r="R47" s="74">
        <f t="shared" si="4"/>
        <v>11396.383013108893</v>
      </c>
      <c r="S47" s="74">
        <f t="shared" si="4"/>
        <v>11564.251756283675</v>
      </c>
      <c r="T47" s="74">
        <f t="shared" si="4"/>
        <v>11733.040432004571</v>
      </c>
      <c r="U47" s="74">
        <f t="shared" si="4"/>
        <v>11902.740537506772</v>
      </c>
      <c r="V47" s="74">
        <f t="shared" si="4"/>
        <v>12073.811815306355</v>
      </c>
      <c r="W47" s="74">
        <f t="shared" si="4"/>
        <v>12105.508290846821</v>
      </c>
      <c r="X47" s="74">
        <f t="shared" si="4"/>
        <v>12136.970602117632</v>
      </c>
      <c r="Y47" s="74">
        <f t="shared" si="4"/>
        <v>12169.130722912016</v>
      </c>
      <c r="Z47" s="74">
        <f t="shared" si="4"/>
        <v>12201.059021079438</v>
      </c>
      <c r="AA47" s="74">
        <f t="shared" si="4"/>
        <v>12232.984977604166</v>
      </c>
      <c r="AB47" s="74">
        <f t="shared" si="4"/>
        <v>12237.181201316376</v>
      </c>
      <c r="AC47" s="74">
        <f t="shared" si="4"/>
        <v>12241.841070282506</v>
      </c>
      <c r="AD47" s="74">
        <f t="shared" si="4"/>
        <v>12246.503280891335</v>
      </c>
      <c r="AE47" s="74">
        <f t="shared" si="4"/>
        <v>12250.697162960849</v>
      </c>
      <c r="AF47" s="74">
        <f t="shared" si="4"/>
        <v>12255.359373569678</v>
      </c>
      <c r="AG47" s="74">
        <f t="shared" si="4"/>
        <v>12237.413023943338</v>
      </c>
      <c r="AH47" s="74">
        <f t="shared" si="4"/>
        <v>12219.234851690042</v>
      </c>
      <c r="AI47" s="74">
        <f t="shared" si="4"/>
        <v>12201.059021079438</v>
      </c>
      <c r="AJ47" s="74">
        <f t="shared" si="4"/>
        <v>12183.112671453098</v>
      </c>
      <c r="AK47" s="74">
        <f t="shared" ref="AK47:AP47" si="5">SUM(AK40,AK46)</f>
        <v>12165.168663469456</v>
      </c>
      <c r="AL47" s="74">
        <f t="shared" si="5"/>
        <v>12129.046483232514</v>
      </c>
      <c r="AM47" s="74">
        <f t="shared" si="5"/>
        <v>12092.690138725919</v>
      </c>
      <c r="AN47" s="74">
        <f t="shared" si="5"/>
        <v>12056.101971592368</v>
      </c>
      <c r="AO47" s="74">
        <f t="shared" si="5"/>
        <v>12019.745627085771</v>
      </c>
      <c r="AP47" s="74">
        <f t="shared" si="5"/>
        <v>11983.855269475789</v>
      </c>
      <c r="AQ47" s="13"/>
      <c r="AS47" s="68"/>
    </row>
    <row r="48" spans="2:86">
      <c r="B48" s="5"/>
      <c r="G48" s="116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"/>
    </row>
    <row r="49" spans="2:86">
      <c r="B49" s="5"/>
      <c r="E49" s="35">
        <f>E39+1</f>
        <v>2</v>
      </c>
      <c r="F49" s="36" t="str">
        <f>LOOKUP(E49,CAPEX!$E$11:$E$13,CAPEX!$F$11:$F$13)</f>
        <v>Paty do Alferes</v>
      </c>
      <c r="G49" s="87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8"/>
      <c r="AS49" s="24"/>
    </row>
    <row r="50" spans="2:86">
      <c r="B50" s="5"/>
      <c r="F50" s="88" t="s">
        <v>46</v>
      </c>
      <c r="G50" s="87">
        <f t="shared" ref="G50:G57" si="6">SUM(H50:AP50)</f>
        <v>492529.07743773068</v>
      </c>
      <c r="H50" s="74">
        <f t="shared" ref="H50:AP50" si="7">SUM(H51:H55)</f>
        <v>9380.0651503061472</v>
      </c>
      <c r="I50" s="74">
        <f t="shared" si="7"/>
        <v>9525.5873837188392</v>
      </c>
      <c r="J50" s="74">
        <f t="shared" si="7"/>
        <v>10058.816008710659</v>
      </c>
      <c r="K50" s="74">
        <f t="shared" si="7"/>
        <v>10642.451900340433</v>
      </c>
      <c r="L50" s="74">
        <f t="shared" si="7"/>
        <v>11122.759621094498</v>
      </c>
      <c r="M50" s="74">
        <f t="shared" si="7"/>
        <v>11523.679637403746</v>
      </c>
      <c r="N50" s="74">
        <f t="shared" si="7"/>
        <v>11892.124986740546</v>
      </c>
      <c r="O50" s="74">
        <f t="shared" si="7"/>
        <v>12301.220348075112</v>
      </c>
      <c r="P50" s="74">
        <f t="shared" si="7"/>
        <v>12693.326752933779</v>
      </c>
      <c r="Q50" s="74">
        <f t="shared" si="7"/>
        <v>13055.109522606608</v>
      </c>
      <c r="R50" s="74">
        <f t="shared" si="7"/>
        <v>13315.02740455091</v>
      </c>
      <c r="S50" s="74">
        <f t="shared" si="7"/>
        <v>14007.268640673237</v>
      </c>
      <c r="T50" s="74">
        <f t="shared" si="7"/>
        <v>14710.153095775524</v>
      </c>
      <c r="U50" s="74">
        <f t="shared" si="7"/>
        <v>14848.173743147487</v>
      </c>
      <c r="V50" s="74">
        <f t="shared" si="7"/>
        <v>14986.466799691891</v>
      </c>
      <c r="W50" s="74">
        <f t="shared" si="7"/>
        <v>15064.516155008992</v>
      </c>
      <c r="X50" s="74">
        <f t="shared" si="7"/>
        <v>15142.290349545843</v>
      </c>
      <c r="Y50" s="74">
        <f t="shared" si="7"/>
        <v>15220.609362427582</v>
      </c>
      <c r="Z50" s="74">
        <f t="shared" si="7"/>
        <v>15298.658717744682</v>
      </c>
      <c r="AA50" s="74">
        <f t="shared" si="7"/>
        <v>15376.15775150129</v>
      </c>
      <c r="AB50" s="74">
        <f t="shared" si="7"/>
        <v>15409.842934219143</v>
      </c>
      <c r="AC50" s="74">
        <f t="shared" si="7"/>
        <v>15442.977795376504</v>
      </c>
      <c r="AD50" s="74">
        <f t="shared" si="7"/>
        <v>15476.387817314107</v>
      </c>
      <c r="AE50" s="74">
        <f t="shared" si="7"/>
        <v>15509.797839251718</v>
      </c>
      <c r="AF50" s="74">
        <f t="shared" si="7"/>
        <v>15543.480270361768</v>
      </c>
      <c r="AG50" s="74">
        <f t="shared" si="7"/>
        <v>15542.385130456383</v>
      </c>
      <c r="AH50" s="74">
        <f t="shared" si="7"/>
        <v>15541.837560503691</v>
      </c>
      <c r="AI50" s="74">
        <f t="shared" si="7"/>
        <v>15540.467259818059</v>
      </c>
      <c r="AJ50" s="74">
        <f t="shared" si="7"/>
        <v>15539.919689865368</v>
      </c>
      <c r="AK50" s="74">
        <f t="shared" si="7"/>
        <v>15539.372119912676</v>
      </c>
      <c r="AL50" s="74">
        <f t="shared" si="7"/>
        <v>15511.44054910979</v>
      </c>
      <c r="AM50" s="74">
        <f t="shared" si="7"/>
        <v>15483.506226699101</v>
      </c>
      <c r="AN50" s="74">
        <f t="shared" si="7"/>
        <v>15455.574655896216</v>
      </c>
      <c r="AO50" s="74">
        <f t="shared" si="7"/>
        <v>15427.640333485526</v>
      </c>
      <c r="AP50" s="74">
        <f t="shared" si="7"/>
        <v>15399.983923462887</v>
      </c>
      <c r="AQ50" s="8"/>
      <c r="AS50" s="24"/>
      <c r="AT50" s="20"/>
    </row>
    <row r="51" spans="2:86">
      <c r="B51" s="5"/>
      <c r="F51" s="63" t="s">
        <v>2</v>
      </c>
      <c r="G51" s="87">
        <f t="shared" si="6"/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75">
        <v>0</v>
      </c>
      <c r="AD51" s="75">
        <v>0</v>
      </c>
      <c r="AE51" s="75">
        <v>0</v>
      </c>
      <c r="AF51" s="75">
        <v>0</v>
      </c>
      <c r="AG51" s="75">
        <v>0</v>
      </c>
      <c r="AH51" s="75">
        <v>0</v>
      </c>
      <c r="AI51" s="75">
        <v>0</v>
      </c>
      <c r="AJ51" s="75">
        <v>0</v>
      </c>
      <c r="AK51" s="75">
        <v>0</v>
      </c>
      <c r="AL51" s="75">
        <v>0</v>
      </c>
      <c r="AM51" s="75">
        <v>0</v>
      </c>
      <c r="AN51" s="75">
        <v>0</v>
      </c>
      <c r="AO51" s="75">
        <v>0</v>
      </c>
      <c r="AP51" s="75">
        <v>0</v>
      </c>
      <c r="AQ51" s="8"/>
      <c r="AS51" s="24"/>
      <c r="AY51" s="96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</row>
    <row r="52" spans="2:86">
      <c r="B52" s="5"/>
      <c r="F52" s="63" t="s">
        <v>47</v>
      </c>
      <c r="G52" s="87">
        <f t="shared" si="6"/>
        <v>427079.50357769791</v>
      </c>
      <c r="H52" s="75">
        <v>8186.8363711199981</v>
      </c>
      <c r="I52" s="75">
        <v>8305.7567655134935</v>
      </c>
      <c r="J52" s="75">
        <v>8762.0432220995735</v>
      </c>
      <c r="K52" s="75">
        <v>9261.153213542857</v>
      </c>
      <c r="L52" s="75">
        <v>9669.285779217962</v>
      </c>
      <c r="M52" s="75">
        <v>10007.485653938389</v>
      </c>
      <c r="N52" s="75">
        <v>10316.646715620973</v>
      </c>
      <c r="O52" s="75">
        <v>10660.210338770743</v>
      </c>
      <c r="P52" s="75">
        <v>11000.008881736168</v>
      </c>
      <c r="Q52" s="75">
        <v>11313.529029536699</v>
      </c>
      <c r="R52" s="75">
        <v>11538.773290994679</v>
      </c>
      <c r="S52" s="75">
        <v>12138.668014723402</v>
      </c>
      <c r="T52" s="75">
        <v>12747.786128473403</v>
      </c>
      <c r="U52" s="75">
        <v>12867.394516132978</v>
      </c>
      <c r="V52" s="75">
        <v>12987.238972978721</v>
      </c>
      <c r="W52" s="75">
        <v>13054.87637162234</v>
      </c>
      <c r="X52" s="75">
        <v>13122.275316542551</v>
      </c>
      <c r="Y52" s="75">
        <v>13190.146399835103</v>
      </c>
      <c r="Z52" s="75">
        <v>13257.78379847872</v>
      </c>
      <c r="AA52" s="75">
        <v>13324.944289675532</v>
      </c>
      <c r="AB52" s="75">
        <v>13354.135794494679</v>
      </c>
      <c r="AC52" s="75">
        <v>13382.850391867021</v>
      </c>
      <c r="AD52" s="75">
        <v>13411.803442962764</v>
      </c>
      <c r="AE52" s="75">
        <v>13440.756494058511</v>
      </c>
      <c r="AF52" s="75">
        <v>13469.945614340424</v>
      </c>
      <c r="AG52" s="75">
        <v>13468.996568521276</v>
      </c>
      <c r="AH52" s="75">
        <v>13468.5220456117</v>
      </c>
      <c r="AI52" s="75">
        <v>13467.334546069145</v>
      </c>
      <c r="AJ52" s="75">
        <v>13466.860023159572</v>
      </c>
      <c r="AK52" s="75">
        <v>13466.385500249997</v>
      </c>
      <c r="AL52" s="75">
        <v>13442.180062787233</v>
      </c>
      <c r="AM52" s="75">
        <v>13417.972240787232</v>
      </c>
      <c r="AN52" s="75">
        <v>13393.766803324466</v>
      </c>
      <c r="AO52" s="75">
        <v>13369.558981324466</v>
      </c>
      <c r="AP52" s="75">
        <v>13345.591997585103</v>
      </c>
      <c r="AQ52" s="8"/>
      <c r="AS52" s="24"/>
      <c r="AY52" s="96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</row>
    <row r="53" spans="2:86">
      <c r="B53" s="5"/>
      <c r="F53" s="63" t="s">
        <v>48</v>
      </c>
      <c r="G53" s="87">
        <f t="shared" si="6"/>
        <v>34730.986787954156</v>
      </c>
      <c r="H53" s="75">
        <v>633.18995863207022</v>
      </c>
      <c r="I53" s="75">
        <v>647.30629377409593</v>
      </c>
      <c r="J53" s="75">
        <v>688.13585578241441</v>
      </c>
      <c r="K53" s="75">
        <v>732.98974480688833</v>
      </c>
      <c r="L53" s="75">
        <v>771.28967878089065</v>
      </c>
      <c r="M53" s="75">
        <v>804.5722852271673</v>
      </c>
      <c r="N53" s="75">
        <v>836.03164683668797</v>
      </c>
      <c r="O53" s="75">
        <v>870.80623433752055</v>
      </c>
      <c r="P53" s="75">
        <v>898.56353745159959</v>
      </c>
      <c r="Q53" s="75">
        <v>924.17422341547581</v>
      </c>
      <c r="R53" s="75">
        <v>942.57387041052527</v>
      </c>
      <c r="S53" s="75">
        <v>991.57778766619504</v>
      </c>
      <c r="T53" s="75">
        <v>1041.3351408557735</v>
      </c>
      <c r="U53" s="75">
        <v>1051.105654414423</v>
      </c>
      <c r="V53" s="75">
        <v>1060.8954518814121</v>
      </c>
      <c r="W53" s="75">
        <v>1066.4205838010912</v>
      </c>
      <c r="X53" s="75">
        <v>1071.9262370254776</v>
      </c>
      <c r="Y53" s="75">
        <v>1077.470458066543</v>
      </c>
      <c r="Z53" s="75">
        <v>1082.9955899862221</v>
      </c>
      <c r="AA53" s="75">
        <v>1088.4817645153162</v>
      </c>
      <c r="AB53" s="75">
        <v>1090.8663463930075</v>
      </c>
      <c r="AC53" s="75">
        <v>1093.211970880114</v>
      </c>
      <c r="AD53" s="75">
        <v>1095.5770740625126</v>
      </c>
      <c r="AE53" s="75">
        <v>1097.9421772449114</v>
      </c>
      <c r="AF53" s="75">
        <v>1100.3265643356499</v>
      </c>
      <c r="AG53" s="75">
        <v>1100.2490391283864</v>
      </c>
      <c r="AH53" s="75">
        <v>1100.2102765247544</v>
      </c>
      <c r="AI53" s="75">
        <v>1100.1132726221981</v>
      </c>
      <c r="AJ53" s="75">
        <v>1100.0745100185666</v>
      </c>
      <c r="AK53" s="75">
        <v>1100.0357474149346</v>
      </c>
      <c r="AL53" s="75">
        <v>1098.0584650558067</v>
      </c>
      <c r="AM53" s="75">
        <v>1096.0809879097262</v>
      </c>
      <c r="AN53" s="75">
        <v>1094.1037055505983</v>
      </c>
      <c r="AO53" s="75">
        <v>1092.1262284045174</v>
      </c>
      <c r="AP53" s="75">
        <v>1090.1684247406822</v>
      </c>
      <c r="AQ53" s="8"/>
      <c r="AS53" s="24"/>
      <c r="AY53" s="96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</row>
    <row r="54" spans="2:86">
      <c r="B54" s="5"/>
      <c r="F54" s="63" t="s">
        <v>49</v>
      </c>
      <c r="G54" s="87">
        <f t="shared" si="6"/>
        <v>3638.459662309011</v>
      </c>
      <c r="H54" s="75">
        <v>66.333736416062465</v>
      </c>
      <c r="I54" s="75">
        <v>67.812580547600646</v>
      </c>
      <c r="J54" s="75">
        <v>72.089934234785133</v>
      </c>
      <c r="K54" s="75">
        <v>76.788881227268391</v>
      </c>
      <c r="L54" s="75">
        <v>80.801228059919822</v>
      </c>
      <c r="M54" s="75">
        <v>84.287953667534381</v>
      </c>
      <c r="N54" s="75">
        <v>87.583673968171894</v>
      </c>
      <c r="O54" s="75">
        <v>91.226701293243423</v>
      </c>
      <c r="P54" s="75">
        <v>94.134589523764078</v>
      </c>
      <c r="Q54" s="75">
        <v>96.817595577480546</v>
      </c>
      <c r="R54" s="75">
        <v>98.74516457518699</v>
      </c>
      <c r="S54" s="75">
        <v>103.87887348240764</v>
      </c>
      <c r="T54" s="75">
        <v>109.09151323804898</v>
      </c>
      <c r="U54" s="75">
        <v>110.11508390939883</v>
      </c>
      <c r="V54" s="75">
        <v>111.14067478602112</v>
      </c>
      <c r="W54" s="75">
        <v>111.71949420573483</v>
      </c>
      <c r="X54" s="75">
        <v>112.29627301406227</v>
      </c>
      <c r="Y54" s="75">
        <v>112.8770922329345</v>
      </c>
      <c r="Z54" s="75">
        <v>113.45591165264818</v>
      </c>
      <c r="AA54" s="75">
        <v>114.03064984958937</v>
      </c>
      <c r="AB54" s="75">
        <v>114.28046149549577</v>
      </c>
      <c r="AC54" s="75">
        <v>114.52619191862965</v>
      </c>
      <c r="AD54" s="75">
        <v>114.77396295314981</v>
      </c>
      <c r="AE54" s="75">
        <v>115.02173398766993</v>
      </c>
      <c r="AF54" s="75">
        <v>115.27152522746246</v>
      </c>
      <c r="AG54" s="75">
        <v>115.26340359414515</v>
      </c>
      <c r="AH54" s="75">
        <v>115.25934277748648</v>
      </c>
      <c r="AI54" s="75">
        <v>115.24918053278287</v>
      </c>
      <c r="AJ54" s="75">
        <v>115.24511971612424</v>
      </c>
      <c r="AK54" s="75">
        <v>115.24105889946554</v>
      </c>
      <c r="AL54" s="75">
        <v>115.03391643764593</v>
      </c>
      <c r="AM54" s="75">
        <v>114.82675356971242</v>
      </c>
      <c r="AN54" s="75">
        <v>114.61961110789278</v>
      </c>
      <c r="AO54" s="75">
        <v>114.41244823995933</v>
      </c>
      <c r="AP54" s="75">
        <v>114.20734638952595</v>
      </c>
      <c r="AQ54" s="8"/>
      <c r="AS54" s="24"/>
      <c r="AY54" s="96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</row>
    <row r="55" spans="2:86">
      <c r="B55" s="5"/>
      <c r="F55" s="63" t="s">
        <v>50</v>
      </c>
      <c r="G55" s="87">
        <f t="shared" si="6"/>
        <v>27080.127409769688</v>
      </c>
      <c r="H55" s="75">
        <v>493.70508413801679</v>
      </c>
      <c r="I55" s="75">
        <v>504.71174388364932</v>
      </c>
      <c r="J55" s="75">
        <v>536.5469965938845</v>
      </c>
      <c r="K55" s="75">
        <v>571.52006076342036</v>
      </c>
      <c r="L55" s="75">
        <v>601.38293503572504</v>
      </c>
      <c r="M55" s="75">
        <v>627.33374457065577</v>
      </c>
      <c r="N55" s="75">
        <v>651.86295031471241</v>
      </c>
      <c r="O55" s="75">
        <v>678.97707367360692</v>
      </c>
      <c r="P55" s="75">
        <v>700.61974422224671</v>
      </c>
      <c r="Q55" s="75">
        <v>720.58867407695266</v>
      </c>
      <c r="R55" s="75">
        <v>734.93507857051975</v>
      </c>
      <c r="S55" s="75">
        <v>773.1439648012331</v>
      </c>
      <c r="T55" s="75">
        <v>811.94031320829959</v>
      </c>
      <c r="U55" s="75">
        <v>819.558488690687</v>
      </c>
      <c r="V55" s="75">
        <v>827.19170004573698</v>
      </c>
      <c r="W55" s="75">
        <v>831.49970537982631</v>
      </c>
      <c r="X55" s="75">
        <v>835.79252296375148</v>
      </c>
      <c r="Y55" s="75">
        <v>840.11541229300155</v>
      </c>
      <c r="Z55" s="75">
        <v>844.42341762709088</v>
      </c>
      <c r="AA55" s="75">
        <v>848.70104746085167</v>
      </c>
      <c r="AB55" s="75">
        <v>850.56033183595912</v>
      </c>
      <c r="AC55" s="75">
        <v>852.38924071073802</v>
      </c>
      <c r="AD55" s="75">
        <v>854.23333733568131</v>
      </c>
      <c r="AE55" s="75">
        <v>856.07743396062415</v>
      </c>
      <c r="AF55" s="75">
        <v>857.93656645823012</v>
      </c>
      <c r="AG55" s="75">
        <v>857.87611921257644</v>
      </c>
      <c r="AH55" s="75">
        <v>857.84589558974949</v>
      </c>
      <c r="AI55" s="75">
        <v>857.77026059393143</v>
      </c>
      <c r="AJ55" s="75">
        <v>857.7400369711047</v>
      </c>
      <c r="AK55" s="75">
        <v>857.70981334827775</v>
      </c>
      <c r="AL55" s="75">
        <v>856.16810482910478</v>
      </c>
      <c r="AM55" s="75">
        <v>854.62624443243021</v>
      </c>
      <c r="AN55" s="75">
        <v>853.08453591325735</v>
      </c>
      <c r="AO55" s="75">
        <v>851.5426755165829</v>
      </c>
      <c r="AP55" s="75">
        <v>850.01615474757409</v>
      </c>
      <c r="AQ55" s="8"/>
      <c r="AS55" s="24"/>
      <c r="AY55" s="96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</row>
    <row r="56" spans="2:86">
      <c r="B56" s="5"/>
      <c r="F56" s="88" t="s">
        <v>0</v>
      </c>
      <c r="G56" s="87">
        <f t="shared" si="6"/>
        <v>-65322.260064893409</v>
      </c>
      <c r="H56" s="74">
        <f t="shared" ref="H56:AP56" si="8">-H50*SUMIF($E$10:$E$12,$E49,H$10:H$12)</f>
        <v>-2741.4803745961435</v>
      </c>
      <c r="I56" s="74">
        <f t="shared" si="8"/>
        <v>-2653.1936059451541</v>
      </c>
      <c r="J56" s="74">
        <f t="shared" si="8"/>
        <v>-2663.5744791065827</v>
      </c>
      <c r="K56" s="74">
        <f t="shared" si="8"/>
        <v>-2671.9649237788053</v>
      </c>
      <c r="L56" s="74">
        <f t="shared" si="8"/>
        <v>-2639.8016167397614</v>
      </c>
      <c r="M56" s="74">
        <f t="shared" si="8"/>
        <v>-2576.6947669234783</v>
      </c>
      <c r="N56" s="74">
        <f t="shared" si="8"/>
        <v>-2495.760630550617</v>
      </c>
      <c r="O56" s="74">
        <f t="shared" si="8"/>
        <v>-2412.6793509357999</v>
      </c>
      <c r="P56" s="74">
        <f t="shared" si="8"/>
        <v>-2315.2627997351228</v>
      </c>
      <c r="Q56" s="74">
        <f t="shared" si="8"/>
        <v>-2201.9618061463161</v>
      </c>
      <c r="R56" s="74">
        <f t="shared" si="8"/>
        <v>-2062.9415792117561</v>
      </c>
      <c r="S56" s="74">
        <f t="shared" si="8"/>
        <v>-1977.8263320630633</v>
      </c>
      <c r="T56" s="74">
        <f t="shared" si="8"/>
        <v>-1875.0541812748561</v>
      </c>
      <c r="U56" s="74">
        <f t="shared" si="8"/>
        <v>-1688.7322937206434</v>
      </c>
      <c r="V56" s="74">
        <f t="shared" si="8"/>
        <v>-1498.6466799691891</v>
      </c>
      <c r="W56" s="74">
        <f t="shared" si="8"/>
        <v>-1506.4516155008994</v>
      </c>
      <c r="X56" s="74">
        <f t="shared" si="8"/>
        <v>-1514.2290349545844</v>
      </c>
      <c r="Y56" s="74">
        <f t="shared" si="8"/>
        <v>-1522.0609362427583</v>
      </c>
      <c r="Z56" s="74">
        <f t="shared" si="8"/>
        <v>-1529.8658717744684</v>
      </c>
      <c r="AA56" s="74">
        <f t="shared" si="8"/>
        <v>-1537.6157751501291</v>
      </c>
      <c r="AB56" s="74">
        <f t="shared" si="8"/>
        <v>-1540.9842934219143</v>
      </c>
      <c r="AC56" s="74">
        <f t="shared" si="8"/>
        <v>-1544.2977795376505</v>
      </c>
      <c r="AD56" s="74">
        <f t="shared" si="8"/>
        <v>-1547.6387817314107</v>
      </c>
      <c r="AE56" s="74">
        <f t="shared" si="8"/>
        <v>-1550.9797839251719</v>
      </c>
      <c r="AF56" s="74">
        <f t="shared" si="8"/>
        <v>-1554.348027036177</v>
      </c>
      <c r="AG56" s="74">
        <f t="shared" si="8"/>
        <v>-1554.2385130456385</v>
      </c>
      <c r="AH56" s="74">
        <f t="shared" si="8"/>
        <v>-1554.1837560503691</v>
      </c>
      <c r="AI56" s="74">
        <f t="shared" si="8"/>
        <v>-1554.046725981806</v>
      </c>
      <c r="AJ56" s="74">
        <f t="shared" si="8"/>
        <v>-1553.9919689865369</v>
      </c>
      <c r="AK56" s="74">
        <f t="shared" si="8"/>
        <v>-1553.9372119912678</v>
      </c>
      <c r="AL56" s="74">
        <f t="shared" si="8"/>
        <v>-1551.1440549109791</v>
      </c>
      <c r="AM56" s="74">
        <f t="shared" si="8"/>
        <v>-1548.3506226699101</v>
      </c>
      <c r="AN56" s="74">
        <f t="shared" si="8"/>
        <v>-1545.5574655896216</v>
      </c>
      <c r="AO56" s="74">
        <f t="shared" si="8"/>
        <v>-1542.7640333485526</v>
      </c>
      <c r="AP56" s="74">
        <f t="shared" si="8"/>
        <v>-1539.9983923462887</v>
      </c>
      <c r="AQ56" s="8"/>
      <c r="AS56" s="24"/>
      <c r="BB56" s="95"/>
    </row>
    <row r="57" spans="2:86">
      <c r="B57" s="5"/>
      <c r="F57" s="88" t="s">
        <v>5</v>
      </c>
      <c r="G57" s="87">
        <f t="shared" si="6"/>
        <v>427206.81737283734</v>
      </c>
      <c r="H57" s="74">
        <f t="shared" ref="H57:AP57" si="9">SUM(H50,H56)</f>
        <v>6638.5847757100037</v>
      </c>
      <c r="I57" s="74">
        <f t="shared" si="9"/>
        <v>6872.3937777736846</v>
      </c>
      <c r="J57" s="74">
        <f t="shared" si="9"/>
        <v>7395.2415296040763</v>
      </c>
      <c r="K57" s="74">
        <f t="shared" si="9"/>
        <v>7970.4869765616277</v>
      </c>
      <c r="L57" s="74">
        <f t="shared" si="9"/>
        <v>8482.9580043547357</v>
      </c>
      <c r="M57" s="74">
        <f t="shared" si="9"/>
        <v>8946.984870480268</v>
      </c>
      <c r="N57" s="74">
        <f t="shared" si="9"/>
        <v>9396.3643561899298</v>
      </c>
      <c r="O57" s="74">
        <f t="shared" si="9"/>
        <v>9888.5409971393128</v>
      </c>
      <c r="P57" s="74">
        <f t="shared" si="9"/>
        <v>10378.063953198656</v>
      </c>
      <c r="Q57" s="74">
        <f t="shared" si="9"/>
        <v>10853.147716460291</v>
      </c>
      <c r="R57" s="74">
        <f t="shared" si="9"/>
        <v>11252.085825339154</v>
      </c>
      <c r="S57" s="74">
        <f t="shared" si="9"/>
        <v>12029.442308610174</v>
      </c>
      <c r="T57" s="74">
        <f t="shared" si="9"/>
        <v>12835.098914500668</v>
      </c>
      <c r="U57" s="74">
        <f t="shared" si="9"/>
        <v>13159.441449426844</v>
      </c>
      <c r="V57" s="74">
        <f t="shared" si="9"/>
        <v>13487.820119722701</v>
      </c>
      <c r="W57" s="74">
        <f t="shared" si="9"/>
        <v>13558.064539508094</v>
      </c>
      <c r="X57" s="74">
        <f t="shared" si="9"/>
        <v>13628.061314591259</v>
      </c>
      <c r="Y57" s="74">
        <f t="shared" si="9"/>
        <v>13698.548426184823</v>
      </c>
      <c r="Z57" s="74">
        <f t="shared" si="9"/>
        <v>13768.792845970213</v>
      </c>
      <c r="AA57" s="74">
        <f t="shared" si="9"/>
        <v>13838.541976351162</v>
      </c>
      <c r="AB57" s="74">
        <f t="shared" si="9"/>
        <v>13868.858640797229</v>
      </c>
      <c r="AC57" s="74">
        <f t="shared" si="9"/>
        <v>13898.680015838854</v>
      </c>
      <c r="AD57" s="74">
        <f t="shared" si="9"/>
        <v>13928.749035582696</v>
      </c>
      <c r="AE57" s="74">
        <f t="shared" si="9"/>
        <v>13958.818055326547</v>
      </c>
      <c r="AF57" s="74">
        <f t="shared" si="9"/>
        <v>13989.132243325592</v>
      </c>
      <c r="AG57" s="74">
        <f t="shared" si="9"/>
        <v>13988.146617410745</v>
      </c>
      <c r="AH57" s="74">
        <f t="shared" si="9"/>
        <v>13987.653804453323</v>
      </c>
      <c r="AI57" s="74">
        <f t="shared" si="9"/>
        <v>13986.420533836252</v>
      </c>
      <c r="AJ57" s="74">
        <f t="shared" si="9"/>
        <v>13985.927720878832</v>
      </c>
      <c r="AK57" s="74">
        <f t="shared" si="9"/>
        <v>13985.434907921408</v>
      </c>
      <c r="AL57" s="74">
        <f t="shared" si="9"/>
        <v>13960.29649419881</v>
      </c>
      <c r="AM57" s="74">
        <f t="shared" si="9"/>
        <v>13935.155604029191</v>
      </c>
      <c r="AN57" s="74">
        <f t="shared" si="9"/>
        <v>13910.017190306595</v>
      </c>
      <c r="AO57" s="74">
        <f t="shared" si="9"/>
        <v>13884.876300136973</v>
      </c>
      <c r="AP57" s="74">
        <f t="shared" si="9"/>
        <v>13859.985531116599</v>
      </c>
      <c r="AQ57" s="8"/>
      <c r="AS57" s="24"/>
      <c r="AT57" s="20"/>
    </row>
    <row r="58" spans="2:86">
      <c r="B58" s="5"/>
      <c r="G58" s="116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"/>
    </row>
    <row r="59" spans="2:86">
      <c r="B59" s="5"/>
      <c r="E59" s="35">
        <f>E49+1</f>
        <v>3</v>
      </c>
      <c r="F59" s="36" t="str">
        <f>LOOKUP(E59,CAPEX!$E$11:$E$13,CAPEX!$F$11:$F$13)</f>
        <v>Rio de Janeiro - AP 4</v>
      </c>
      <c r="G59" s="87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8"/>
      <c r="AS59" s="24"/>
    </row>
    <row r="60" spans="2:86">
      <c r="B60" s="5"/>
      <c r="F60" s="88" t="s">
        <v>46</v>
      </c>
      <c r="G60" s="87">
        <f t="shared" ref="G60:G67" si="10">SUM(H60:AP60)</f>
        <v>42116259.066450886</v>
      </c>
      <c r="H60" s="74">
        <f t="shared" ref="H60:AP60" si="11">SUM(H61:H65)</f>
        <v>1048079.9994949999</v>
      </c>
      <c r="I60" s="74">
        <f t="shared" si="11"/>
        <v>1053170.0479540823</v>
      </c>
      <c r="J60" s="74">
        <f t="shared" si="11"/>
        <v>1114056.5578763627</v>
      </c>
      <c r="K60" s="74">
        <f t="shared" si="11"/>
        <v>1169947.710825036</v>
      </c>
      <c r="L60" s="74">
        <f t="shared" si="11"/>
        <v>1237912.6572895048</v>
      </c>
      <c r="M60" s="74">
        <f t="shared" si="11"/>
        <v>1261093.7965399527</v>
      </c>
      <c r="N60" s="74">
        <f t="shared" si="11"/>
        <v>1289751.1026719399</v>
      </c>
      <c r="O60" s="74">
        <f t="shared" si="11"/>
        <v>1263744.3020708514</v>
      </c>
      <c r="P60" s="74">
        <f t="shared" si="11"/>
        <v>1242002.0759974208</v>
      </c>
      <c r="Q60" s="74">
        <f t="shared" si="11"/>
        <v>1208929.7777938726</v>
      </c>
      <c r="R60" s="74">
        <f t="shared" si="11"/>
        <v>1176870.1092727282</v>
      </c>
      <c r="S60" s="74">
        <f t="shared" si="11"/>
        <v>1196770.9108628423</v>
      </c>
      <c r="T60" s="74">
        <f t="shared" si="11"/>
        <v>1216746.6328682248</v>
      </c>
      <c r="U60" s="74">
        <f t="shared" si="11"/>
        <v>1219378.5438769849</v>
      </c>
      <c r="V60" s="74">
        <f t="shared" si="11"/>
        <v>1222010.454885745</v>
      </c>
      <c r="W60" s="74">
        <f t="shared" si="11"/>
        <v>1222518.3834847067</v>
      </c>
      <c r="X60" s="74">
        <f t="shared" si="11"/>
        <v>1223026.9938670234</v>
      </c>
      <c r="Y60" s="74">
        <f t="shared" si="11"/>
        <v>1223534.9224659849</v>
      </c>
      <c r="Z60" s="74">
        <f t="shared" si="11"/>
        <v>1224043.5328483016</v>
      </c>
      <c r="AA60" s="74">
        <f t="shared" si="11"/>
        <v>1224551.4614472634</v>
      </c>
      <c r="AB60" s="74">
        <f t="shared" si="11"/>
        <v>1223141.0031946052</v>
      </c>
      <c r="AC60" s="74">
        <f t="shared" si="11"/>
        <v>1221731.2267253015</v>
      </c>
      <c r="AD60" s="74">
        <f t="shared" si="11"/>
        <v>1220320.7684726431</v>
      </c>
      <c r="AE60" s="74">
        <f t="shared" si="11"/>
        <v>1218910.3102199847</v>
      </c>
      <c r="AF60" s="74">
        <f t="shared" si="11"/>
        <v>1217499.8519673268</v>
      </c>
      <c r="AG60" s="74">
        <f t="shared" si="11"/>
        <v>1214313.8783526295</v>
      </c>
      <c r="AH60" s="74">
        <f t="shared" si="11"/>
        <v>1211126.4654175176</v>
      </c>
      <c r="AI60" s="74">
        <f t="shared" si="11"/>
        <v>1207939.7342657598</v>
      </c>
      <c r="AJ60" s="74">
        <f t="shared" si="11"/>
        <v>1204752.3213306479</v>
      </c>
      <c r="AK60" s="74">
        <f t="shared" si="11"/>
        <v>1201565.5901788902</v>
      </c>
      <c r="AL60" s="74">
        <f t="shared" si="11"/>
        <v>1196831.362320258</v>
      </c>
      <c r="AM60" s="74">
        <f t="shared" si="11"/>
        <v>1192097.8162449799</v>
      </c>
      <c r="AN60" s="74">
        <f t="shared" si="11"/>
        <v>1187363.5883863475</v>
      </c>
      <c r="AO60" s="74">
        <f t="shared" si="11"/>
        <v>1182629.3605277149</v>
      </c>
      <c r="AP60" s="74">
        <f t="shared" si="11"/>
        <v>1177895.8144524368</v>
      </c>
      <c r="AQ60" s="8"/>
      <c r="AS60" s="24"/>
      <c r="AT60" s="20"/>
    </row>
    <row r="61" spans="2:86">
      <c r="B61" s="5"/>
      <c r="F61" s="63" t="s">
        <v>2</v>
      </c>
      <c r="G61" s="87">
        <f t="shared" si="10"/>
        <v>913417.5242629312</v>
      </c>
      <c r="H61" s="75">
        <v>8588.3744596168799</v>
      </c>
      <c r="I61" s="75">
        <v>10887.462427729813</v>
      </c>
      <c r="J61" s="75">
        <v>13910.286537547336</v>
      </c>
      <c r="K61" s="75">
        <v>17127.422786149222</v>
      </c>
      <c r="L61" s="75">
        <v>20794.178068518828</v>
      </c>
      <c r="M61" s="75">
        <v>23911.685976949117</v>
      </c>
      <c r="N61" s="75">
        <v>27251.635773181923</v>
      </c>
      <c r="O61" s="75">
        <v>29448.672016414763</v>
      </c>
      <c r="P61" s="75">
        <v>28942.019140912984</v>
      </c>
      <c r="Q61" s="75">
        <v>28171.344835177715</v>
      </c>
      <c r="R61" s="75">
        <v>27424.267549300283</v>
      </c>
      <c r="S61" s="75">
        <v>27888.010236749535</v>
      </c>
      <c r="T61" s="75">
        <v>28353.498773207124</v>
      </c>
      <c r="U61" s="75">
        <v>28414.829442667997</v>
      </c>
      <c r="V61" s="75">
        <v>28476.16011212887</v>
      </c>
      <c r="W61" s="75">
        <v>28487.996226993309</v>
      </c>
      <c r="X61" s="75">
        <v>28499.848229260249</v>
      </c>
      <c r="Y61" s="75">
        <v>28511.684344124686</v>
      </c>
      <c r="Z61" s="75">
        <v>28523.536346391629</v>
      </c>
      <c r="AA61" s="75">
        <v>28535.372461256062</v>
      </c>
      <c r="AB61" s="75">
        <v>28502.504956012068</v>
      </c>
      <c r="AC61" s="75">
        <v>28469.653338170581</v>
      </c>
      <c r="AD61" s="75">
        <v>28436.785832926595</v>
      </c>
      <c r="AE61" s="75">
        <v>28403.918327682601</v>
      </c>
      <c r="AF61" s="75">
        <v>28371.050822438614</v>
      </c>
      <c r="AG61" s="75">
        <v>28296.808990543959</v>
      </c>
      <c r="AH61" s="75">
        <v>28222.533618577356</v>
      </c>
      <c r="AI61" s="75">
        <v>28148.274134013249</v>
      </c>
      <c r="AJ61" s="75">
        <v>28073.998762046649</v>
      </c>
      <c r="AK61" s="75">
        <v>27999.739277482542</v>
      </c>
      <c r="AL61" s="75">
        <v>27889.418919771422</v>
      </c>
      <c r="AM61" s="75">
        <v>27779.114449462817</v>
      </c>
      <c r="AN61" s="75">
        <v>27668.794091751704</v>
      </c>
      <c r="AO61" s="75">
        <v>27558.473734040592</v>
      </c>
      <c r="AP61" s="75">
        <v>27448.169263731976</v>
      </c>
      <c r="AQ61" s="8"/>
      <c r="AS61" s="24"/>
      <c r="AY61" s="96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</row>
    <row r="62" spans="2:86">
      <c r="B62" s="5"/>
      <c r="F62" s="63" t="s">
        <v>47</v>
      </c>
      <c r="G62" s="87">
        <f t="shared" si="10"/>
        <v>22752971.287532151</v>
      </c>
      <c r="H62" s="75">
        <v>583665.22575004492</v>
      </c>
      <c r="I62" s="75">
        <v>583714.74416375475</v>
      </c>
      <c r="J62" s="75">
        <v>614507.93017119658</v>
      </c>
      <c r="K62" s="75">
        <v>642229.01327640424</v>
      </c>
      <c r="L62" s="75">
        <v>676241.21127626463</v>
      </c>
      <c r="M62" s="75">
        <v>685538.63731463847</v>
      </c>
      <c r="N62" s="75">
        <v>697666.60810658592</v>
      </c>
      <c r="O62" s="75">
        <v>680210.12356933497</v>
      </c>
      <c r="P62" s="75">
        <v>668507.37463519862</v>
      </c>
      <c r="Q62" s="75">
        <v>650706.21659168159</v>
      </c>
      <c r="R62" s="75">
        <v>633450.10627678258</v>
      </c>
      <c r="S62" s="75">
        <v>644161.70884271164</v>
      </c>
      <c r="T62" s="75">
        <v>654913.63730751432</v>
      </c>
      <c r="U62" s="75">
        <v>656330.26289352775</v>
      </c>
      <c r="V62" s="75">
        <v>657746.88847954106</v>
      </c>
      <c r="W62" s="75">
        <v>658020.28094864916</v>
      </c>
      <c r="X62" s="75">
        <v>658294.0403875144</v>
      </c>
      <c r="Y62" s="75">
        <v>658567.43285662227</v>
      </c>
      <c r="Z62" s="75">
        <v>658841.19229548762</v>
      </c>
      <c r="AA62" s="75">
        <v>659114.58476459561</v>
      </c>
      <c r="AB62" s="75">
        <v>658355.40588580025</v>
      </c>
      <c r="AC62" s="75">
        <v>657596.59397676226</v>
      </c>
      <c r="AD62" s="75">
        <v>656837.41509796702</v>
      </c>
      <c r="AE62" s="75">
        <v>656078.23621917167</v>
      </c>
      <c r="AF62" s="75">
        <v>655319.05734037654</v>
      </c>
      <c r="AG62" s="75">
        <v>653604.20766501827</v>
      </c>
      <c r="AH62" s="75">
        <v>651888.58327572839</v>
      </c>
      <c r="AI62" s="75">
        <v>650173.32585619565</v>
      </c>
      <c r="AJ62" s="75">
        <v>648457.70146690565</v>
      </c>
      <c r="AK62" s="75">
        <v>646742.4440473729</v>
      </c>
      <c r="AL62" s="75">
        <v>644194.2468278493</v>
      </c>
      <c r="AM62" s="75">
        <v>641646.41657808283</v>
      </c>
      <c r="AN62" s="75">
        <v>639098.21935855923</v>
      </c>
      <c r="AO62" s="75">
        <v>636550.02213903563</v>
      </c>
      <c r="AP62" s="75">
        <v>634002.19188926928</v>
      </c>
      <c r="AQ62" s="8"/>
      <c r="AS62" s="24"/>
      <c r="AY62" s="96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</row>
    <row r="63" spans="2:86">
      <c r="B63" s="5"/>
      <c r="F63" s="63" t="s">
        <v>48</v>
      </c>
      <c r="G63" s="87">
        <f t="shared" si="10"/>
        <v>12861233.721984753</v>
      </c>
      <c r="H63" s="75">
        <v>317752.36231702438</v>
      </c>
      <c r="I63" s="75">
        <v>319663.39620529907</v>
      </c>
      <c r="J63" s="75">
        <v>338533.99096601084</v>
      </c>
      <c r="K63" s="75">
        <v>355928.44992876286</v>
      </c>
      <c r="L63" s="75">
        <v>377040.53534957569</v>
      </c>
      <c r="M63" s="75">
        <v>384545.55737942405</v>
      </c>
      <c r="N63" s="75">
        <v>393739.75591778307</v>
      </c>
      <c r="O63" s="75">
        <v>386247.87613728084</v>
      </c>
      <c r="P63" s="75">
        <v>379602.63261009118</v>
      </c>
      <c r="Q63" s="75">
        <v>369494.49212695158</v>
      </c>
      <c r="R63" s="75">
        <v>359695.84943027177</v>
      </c>
      <c r="S63" s="75">
        <v>365778.28425115696</v>
      </c>
      <c r="T63" s="75">
        <v>371883.61757392203</v>
      </c>
      <c r="U63" s="75">
        <v>372688.02874764614</v>
      </c>
      <c r="V63" s="75">
        <v>373492.43992137024</v>
      </c>
      <c r="W63" s="75">
        <v>373647.68203977734</v>
      </c>
      <c r="X63" s="75">
        <v>373803.13253686688</v>
      </c>
      <c r="Y63" s="75">
        <v>373958.37465527409</v>
      </c>
      <c r="Z63" s="75">
        <v>374113.82515236369</v>
      </c>
      <c r="AA63" s="75">
        <v>374269.06727077079</v>
      </c>
      <c r="AB63" s="75">
        <v>373837.97808320593</v>
      </c>
      <c r="AC63" s="75">
        <v>373407.09727432334</v>
      </c>
      <c r="AD63" s="75">
        <v>372976.00808675843</v>
      </c>
      <c r="AE63" s="75">
        <v>372544.91889919346</v>
      </c>
      <c r="AF63" s="75">
        <v>372113.82971162861</v>
      </c>
      <c r="AG63" s="75">
        <v>371140.07612865319</v>
      </c>
      <c r="AH63" s="75">
        <v>370165.88263512601</v>
      </c>
      <c r="AI63" s="75">
        <v>369191.8975202812</v>
      </c>
      <c r="AJ63" s="75">
        <v>368217.70402675401</v>
      </c>
      <c r="AK63" s="75">
        <v>367243.71891190927</v>
      </c>
      <c r="AL63" s="75">
        <v>365796.76049433206</v>
      </c>
      <c r="AM63" s="75">
        <v>364350.01045543724</v>
      </c>
      <c r="AN63" s="75">
        <v>362903.05203785992</v>
      </c>
      <c r="AO63" s="75">
        <v>361456.09362028266</v>
      </c>
      <c r="AP63" s="75">
        <v>360009.34358138777</v>
      </c>
      <c r="AQ63" s="8"/>
      <c r="AS63" s="24"/>
      <c r="AY63" s="96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</row>
    <row r="64" spans="2:86">
      <c r="B64" s="5"/>
      <c r="F64" s="63" t="s">
        <v>49</v>
      </c>
      <c r="G64" s="87">
        <f t="shared" si="10"/>
        <v>1980986.8247867841</v>
      </c>
      <c r="H64" s="75">
        <v>48942.679753879995</v>
      </c>
      <c r="I64" s="75">
        <v>49237.031993814941</v>
      </c>
      <c r="J64" s="75">
        <v>52143.627146732484</v>
      </c>
      <c r="K64" s="75">
        <v>54822.856431758533</v>
      </c>
      <c r="L64" s="75">
        <v>58074.703335909886</v>
      </c>
      <c r="M64" s="75">
        <v>59230.684953400472</v>
      </c>
      <c r="N64" s="75">
        <v>60646.846618966752</v>
      </c>
      <c r="O64" s="75">
        <v>59492.88927250378</v>
      </c>
      <c r="P64" s="75">
        <v>58469.337398754717</v>
      </c>
      <c r="Q64" s="75">
        <v>56912.403316609503</v>
      </c>
      <c r="R64" s="75">
        <v>55403.140480515067</v>
      </c>
      <c r="S64" s="75">
        <v>56340.004198511364</v>
      </c>
      <c r="T64" s="75">
        <v>57280.394921110157</v>
      </c>
      <c r="U64" s="75">
        <v>57404.296560043498</v>
      </c>
      <c r="V64" s="75">
        <v>57528.198198976846</v>
      </c>
      <c r="W64" s="75">
        <v>57552.109792363946</v>
      </c>
      <c r="X64" s="75">
        <v>57576.053481849551</v>
      </c>
      <c r="Y64" s="75">
        <v>57599.965075236658</v>
      </c>
      <c r="Z64" s="75">
        <v>57623.908764722262</v>
      </c>
      <c r="AA64" s="75">
        <v>57647.820358109369</v>
      </c>
      <c r="AB64" s="75">
        <v>57581.420662766424</v>
      </c>
      <c r="AC64" s="75">
        <v>57515.053063521984</v>
      </c>
      <c r="AD64" s="75">
        <v>57448.653368179039</v>
      </c>
      <c r="AE64" s="75">
        <v>57382.253672836101</v>
      </c>
      <c r="AF64" s="75">
        <v>57315.853977493156</v>
      </c>
      <c r="AG64" s="75">
        <v>57165.868909173791</v>
      </c>
      <c r="AH64" s="75">
        <v>57015.816082424244</v>
      </c>
      <c r="AI64" s="75">
        <v>56865.795351773209</v>
      </c>
      <c r="AJ64" s="75">
        <v>56715.74252502367</v>
      </c>
      <c r="AK64" s="75">
        <v>56565.721794372628</v>
      </c>
      <c r="AL64" s="75">
        <v>56342.850052578906</v>
      </c>
      <c r="AM64" s="75">
        <v>56120.010406883695</v>
      </c>
      <c r="AN64" s="75">
        <v>55897.138665089973</v>
      </c>
      <c r="AO64" s="75">
        <v>55674.266923296251</v>
      </c>
      <c r="AP64" s="75">
        <v>55451.427277601033</v>
      </c>
      <c r="AQ64" s="8"/>
      <c r="AS64" s="24"/>
      <c r="AY64" s="96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</row>
    <row r="65" spans="2:86">
      <c r="B65" s="5"/>
      <c r="F65" s="63" t="s">
        <v>50</v>
      </c>
      <c r="G65" s="87">
        <f t="shared" si="10"/>
        <v>3607649.7078842539</v>
      </c>
      <c r="H65" s="75">
        <v>89131.357214433767</v>
      </c>
      <c r="I65" s="75">
        <v>89667.413163483652</v>
      </c>
      <c r="J65" s="75">
        <v>94960.72305487546</v>
      </c>
      <c r="K65" s="75">
        <v>99839.968401961261</v>
      </c>
      <c r="L65" s="75">
        <v>105762.02925923561</v>
      </c>
      <c r="M65" s="75">
        <v>107867.23091554054</v>
      </c>
      <c r="N65" s="75">
        <v>110446.25625542234</v>
      </c>
      <c r="O65" s="75">
        <v>108344.74107531706</v>
      </c>
      <c r="P65" s="75">
        <v>106480.71221246346</v>
      </c>
      <c r="Q65" s="75">
        <v>103645.32092345237</v>
      </c>
      <c r="R65" s="75">
        <v>100896.74553585853</v>
      </c>
      <c r="S65" s="75">
        <v>102602.90333371286</v>
      </c>
      <c r="T65" s="75">
        <v>104315.484292471</v>
      </c>
      <c r="U65" s="75">
        <v>104541.12623309945</v>
      </c>
      <c r="V65" s="75">
        <v>104766.76817372788</v>
      </c>
      <c r="W65" s="75">
        <v>104810.31447692317</v>
      </c>
      <c r="X65" s="75">
        <v>104853.91923153211</v>
      </c>
      <c r="Y65" s="75">
        <v>104897.46553472741</v>
      </c>
      <c r="Z65" s="75">
        <v>104941.07028933638</v>
      </c>
      <c r="AA65" s="75">
        <v>104984.61659253166</v>
      </c>
      <c r="AB65" s="75">
        <v>104863.69360682055</v>
      </c>
      <c r="AC65" s="75">
        <v>104742.82907252313</v>
      </c>
      <c r="AD65" s="75">
        <v>104621.90608681206</v>
      </c>
      <c r="AE65" s="75">
        <v>104500.98310110094</v>
      </c>
      <c r="AF65" s="75">
        <v>104380.06011538985</v>
      </c>
      <c r="AG65" s="75">
        <v>104106.91665924009</v>
      </c>
      <c r="AH65" s="75">
        <v>103833.64980566147</v>
      </c>
      <c r="AI65" s="75">
        <v>103560.44140349653</v>
      </c>
      <c r="AJ65" s="75">
        <v>103287.17454991792</v>
      </c>
      <c r="AK65" s="75">
        <v>103013.96614775297</v>
      </c>
      <c r="AL65" s="75">
        <v>102608.08602572625</v>
      </c>
      <c r="AM65" s="75">
        <v>102202.26435511324</v>
      </c>
      <c r="AN65" s="75">
        <v>101796.38423308652</v>
      </c>
      <c r="AO65" s="75">
        <v>101390.5041110598</v>
      </c>
      <c r="AP65" s="75">
        <v>100984.68244044676</v>
      </c>
      <c r="AQ65" s="8"/>
      <c r="AS65" s="24"/>
      <c r="AY65" s="96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</row>
    <row r="66" spans="2:86">
      <c r="B66" s="5"/>
      <c r="F66" s="88" t="s">
        <v>0</v>
      </c>
      <c r="G66" s="87">
        <f t="shared" si="10"/>
        <v>-4979128.46225206</v>
      </c>
      <c r="H66" s="74">
        <f t="shared" ref="H66:AP66" si="12">-H60*SUMIF($E$10:$E$12,$E59,H$10:H$12)</f>
        <v>-196408.67393063335</v>
      </c>
      <c r="I66" s="74">
        <f t="shared" si="12"/>
        <v>-190787.86043658428</v>
      </c>
      <c r="J66" s="74">
        <f t="shared" si="12"/>
        <v>-194863.02403957996</v>
      </c>
      <c r="K66" s="74">
        <f t="shared" si="12"/>
        <v>-197335.42036124191</v>
      </c>
      <c r="L66" s="74">
        <f t="shared" si="12"/>
        <v>-201071.10382209721</v>
      </c>
      <c r="M66" s="74">
        <f t="shared" si="12"/>
        <v>-196963.66122119533</v>
      </c>
      <c r="N66" s="74">
        <f t="shared" si="12"/>
        <v>-193387.89791131308</v>
      </c>
      <c r="O66" s="74">
        <f t="shared" si="12"/>
        <v>-181599.14104274852</v>
      </c>
      <c r="P66" s="74">
        <f t="shared" si="12"/>
        <v>-170721.28585800543</v>
      </c>
      <c r="Q66" s="74">
        <f t="shared" si="12"/>
        <v>-158628.23193635544</v>
      </c>
      <c r="R66" s="74">
        <f t="shared" si="12"/>
        <v>-147074.65179699243</v>
      </c>
      <c r="S66" s="74">
        <f t="shared" si="12"/>
        <v>-142090.52914626183</v>
      </c>
      <c r="T66" s="74">
        <f t="shared" si="12"/>
        <v>-136866.36235133058</v>
      </c>
      <c r="U66" s="74">
        <f t="shared" si="12"/>
        <v>-129550.13429211456</v>
      </c>
      <c r="V66" s="74">
        <f t="shared" si="12"/>
        <v>-122201.0454885745</v>
      </c>
      <c r="W66" s="74">
        <f t="shared" si="12"/>
        <v>-122251.83834847069</v>
      </c>
      <c r="X66" s="74">
        <f t="shared" si="12"/>
        <v>-122302.69938670234</v>
      </c>
      <c r="Y66" s="74">
        <f t="shared" si="12"/>
        <v>-122353.4922465985</v>
      </c>
      <c r="Z66" s="74">
        <f t="shared" si="12"/>
        <v>-122404.35328483017</v>
      </c>
      <c r="AA66" s="74">
        <f t="shared" si="12"/>
        <v>-122455.14614472634</v>
      </c>
      <c r="AB66" s="74">
        <f t="shared" si="12"/>
        <v>-122314.10031946053</v>
      </c>
      <c r="AC66" s="74">
        <f t="shared" si="12"/>
        <v>-122173.12267253015</v>
      </c>
      <c r="AD66" s="74">
        <f t="shared" si="12"/>
        <v>-122032.07684726431</v>
      </c>
      <c r="AE66" s="74">
        <f t="shared" si="12"/>
        <v>-121891.03102199848</v>
      </c>
      <c r="AF66" s="74">
        <f t="shared" si="12"/>
        <v>-121749.98519673268</v>
      </c>
      <c r="AG66" s="74">
        <f t="shared" si="12"/>
        <v>-121431.38783526295</v>
      </c>
      <c r="AH66" s="74">
        <f t="shared" si="12"/>
        <v>-121112.64654175176</v>
      </c>
      <c r="AI66" s="74">
        <f t="shared" si="12"/>
        <v>-120793.97342657599</v>
      </c>
      <c r="AJ66" s="74">
        <f t="shared" si="12"/>
        <v>-120475.2321330648</v>
      </c>
      <c r="AK66" s="74">
        <f t="shared" si="12"/>
        <v>-120156.55901788903</v>
      </c>
      <c r="AL66" s="74">
        <f t="shared" si="12"/>
        <v>-119683.1362320258</v>
      </c>
      <c r="AM66" s="74">
        <f t="shared" si="12"/>
        <v>-119209.78162449799</v>
      </c>
      <c r="AN66" s="74">
        <f t="shared" si="12"/>
        <v>-118736.35883863475</v>
      </c>
      <c r="AO66" s="74">
        <f t="shared" si="12"/>
        <v>-118262.9360527715</v>
      </c>
      <c r="AP66" s="74">
        <f t="shared" si="12"/>
        <v>-117789.58144524368</v>
      </c>
      <c r="AQ66" s="8"/>
      <c r="AS66" s="24"/>
    </row>
    <row r="67" spans="2:86">
      <c r="B67" s="5"/>
      <c r="F67" s="88" t="s">
        <v>5</v>
      </c>
      <c r="G67" s="87">
        <f t="shared" si="10"/>
        <v>37137130.604198813</v>
      </c>
      <c r="H67" s="74">
        <f t="shared" ref="H67:AP67" si="13">SUM(H60,H66)</f>
        <v>851671.32556436653</v>
      </c>
      <c r="I67" s="74">
        <f t="shared" si="13"/>
        <v>862382.18751749792</v>
      </c>
      <c r="J67" s="74">
        <f t="shared" si="13"/>
        <v>919193.53383678268</v>
      </c>
      <c r="K67" s="74">
        <f t="shared" si="13"/>
        <v>972612.29046379414</v>
      </c>
      <c r="L67" s="74">
        <f t="shared" si="13"/>
        <v>1036841.5534674076</v>
      </c>
      <c r="M67" s="74">
        <f t="shared" si="13"/>
        <v>1064130.1353187575</v>
      </c>
      <c r="N67" s="74">
        <f t="shared" si="13"/>
        <v>1096363.2047606269</v>
      </c>
      <c r="O67" s="74">
        <f t="shared" si="13"/>
        <v>1082145.161028103</v>
      </c>
      <c r="P67" s="74">
        <f t="shared" si="13"/>
        <v>1071280.7901394153</v>
      </c>
      <c r="Q67" s="74">
        <f t="shared" si="13"/>
        <v>1050301.5458575173</v>
      </c>
      <c r="R67" s="74">
        <f t="shared" si="13"/>
        <v>1029795.4574757358</v>
      </c>
      <c r="S67" s="74">
        <f t="shared" si="13"/>
        <v>1054680.3817165806</v>
      </c>
      <c r="T67" s="74">
        <f t="shared" si="13"/>
        <v>1079880.2705168943</v>
      </c>
      <c r="U67" s="74">
        <f t="shared" si="13"/>
        <v>1089828.4095848703</v>
      </c>
      <c r="V67" s="74">
        <f t="shared" si="13"/>
        <v>1099809.4093971704</v>
      </c>
      <c r="W67" s="74">
        <f t="shared" si="13"/>
        <v>1100266.5451362361</v>
      </c>
      <c r="X67" s="74">
        <f t="shared" si="13"/>
        <v>1100724.294480321</v>
      </c>
      <c r="Y67" s="74">
        <f t="shared" si="13"/>
        <v>1101181.4302193865</v>
      </c>
      <c r="Z67" s="74">
        <f t="shared" si="13"/>
        <v>1101639.1795634713</v>
      </c>
      <c r="AA67" s="74">
        <f t="shared" si="13"/>
        <v>1102096.3153025371</v>
      </c>
      <c r="AB67" s="74">
        <f t="shared" si="13"/>
        <v>1100826.9028751447</v>
      </c>
      <c r="AC67" s="74">
        <f t="shared" si="13"/>
        <v>1099558.1040527713</v>
      </c>
      <c r="AD67" s="74">
        <f t="shared" si="13"/>
        <v>1098288.6916253788</v>
      </c>
      <c r="AE67" s="74">
        <f t="shared" si="13"/>
        <v>1097019.2791979862</v>
      </c>
      <c r="AF67" s="74">
        <f t="shared" si="13"/>
        <v>1095749.8667705941</v>
      </c>
      <c r="AG67" s="74">
        <f t="shared" si="13"/>
        <v>1092882.4905173664</v>
      </c>
      <c r="AH67" s="74">
        <f t="shared" si="13"/>
        <v>1090013.8188757659</v>
      </c>
      <c r="AI67" s="74">
        <f t="shared" si="13"/>
        <v>1087145.7608391838</v>
      </c>
      <c r="AJ67" s="74">
        <f t="shared" si="13"/>
        <v>1084277.089197583</v>
      </c>
      <c r="AK67" s="74">
        <f t="shared" si="13"/>
        <v>1081409.0311610012</v>
      </c>
      <c r="AL67" s="74">
        <f t="shared" si="13"/>
        <v>1077148.2260882324</v>
      </c>
      <c r="AM67" s="74">
        <f t="shared" si="13"/>
        <v>1072888.0346204818</v>
      </c>
      <c r="AN67" s="74">
        <f t="shared" si="13"/>
        <v>1068627.2295477127</v>
      </c>
      <c r="AO67" s="74">
        <f t="shared" si="13"/>
        <v>1064366.4244749434</v>
      </c>
      <c r="AP67" s="74">
        <f t="shared" si="13"/>
        <v>1060106.2330071931</v>
      </c>
      <c r="AQ67" s="8"/>
      <c r="AS67" s="24"/>
      <c r="AT67" s="20"/>
    </row>
    <row r="68" spans="2:86">
      <c r="B68" s="5"/>
      <c r="G68" s="116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"/>
    </row>
    <row r="69" spans="2:86">
      <c r="B69" s="5"/>
      <c r="E69" s="35"/>
      <c r="F69" s="36" t="s">
        <v>1</v>
      </c>
      <c r="G69" s="83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"/>
    </row>
    <row r="70" spans="2:86">
      <c r="B70" s="5"/>
      <c r="F70" s="88" t="s">
        <v>46</v>
      </c>
      <c r="G70" s="87">
        <f t="shared" ref="G70" si="14">SUM(H70:AP70)</f>
        <v>43087520.83412347</v>
      </c>
      <c r="H70" s="75">
        <f>SUM(H71:H75)</f>
        <v>1067434.577130636</v>
      </c>
      <c r="I70" s="75">
        <f t="shared" ref="I70" si="15">SUM(I71:I75)</f>
        <v>1072714.6835781583</v>
      </c>
      <c r="J70" s="75">
        <f t="shared" ref="J70" si="16">SUM(J71:J75)</f>
        <v>1136419.5985390975</v>
      </c>
      <c r="K70" s="75">
        <f t="shared" ref="K70" si="17">SUM(K71:K75)</f>
        <v>1194937.3473208214</v>
      </c>
      <c r="L70" s="75">
        <f t="shared" ref="L70" si="18">SUM(L71:L75)</f>
        <v>1265152.2352164641</v>
      </c>
      <c r="M70" s="75">
        <f t="shared" ref="M70" si="19">SUM(M71:M75)</f>
        <v>1290281.5804885884</v>
      </c>
      <c r="N70" s="75">
        <f t="shared" ref="N70" si="20">SUM(N71:N75)</f>
        <v>1318395.4107352139</v>
      </c>
      <c r="O70" s="75">
        <f t="shared" ref="O70" si="21">SUM(O71:O75)</f>
        <v>1291795.2549476274</v>
      </c>
      <c r="P70" s="75">
        <f t="shared" ref="P70" si="22">SUM(P71:P75)</f>
        <v>1269629.60759581</v>
      </c>
      <c r="Q70" s="75">
        <f t="shared" ref="Q70" si="23">SUM(Q71:Q75)</f>
        <v>1236087.8126125245</v>
      </c>
      <c r="R70" s="75">
        <f t="shared" ref="R70" si="24">SUM(R71:R75)</f>
        <v>1203314.6101946856</v>
      </c>
      <c r="S70" s="75">
        <f t="shared" ref="S70" si="25">SUM(S71:S75)</f>
        <v>1223979.3801385425</v>
      </c>
      <c r="T70" s="75">
        <f t="shared" ref="T70" si="26">SUM(T71:T75)</f>
        <v>1244729.4561359512</v>
      </c>
      <c r="U70" s="75">
        <f t="shared" ref="U70" si="27">SUM(U71:U75)</f>
        <v>1247570.5971464852</v>
      </c>
      <c r="V70" s="75">
        <f t="shared" ref="V70" si="28">SUM(V71:V75)</f>
        <v>1250412.2681468884</v>
      </c>
      <c r="W70" s="75">
        <f t="shared" ref="W70" si="29">SUM(W71:W75)</f>
        <v>1251033.4644073232</v>
      </c>
      <c r="X70" s="75">
        <f t="shared" ref="X70" si="30">SUM(X71:X75)</f>
        <v>1251654.8071078109</v>
      </c>
      <c r="Y70" s="75">
        <f t="shared" ref="Y70" si="31">SUM(Y71:Y75)</f>
        <v>1252276.7881872039</v>
      </c>
      <c r="Z70" s="75">
        <f t="shared" ref="Z70" si="32">SUM(Z71:Z75)</f>
        <v>1252898.92381169</v>
      </c>
      <c r="AA70" s="75">
        <f t="shared" ref="AA70" si="33">SUM(AA71:AA75)</f>
        <v>1253519.8247294361</v>
      </c>
      <c r="AB70" s="75">
        <f t="shared" ref="AB70" si="34">SUM(AB71:AB75)</f>
        <v>1252147.7141302871</v>
      </c>
      <c r="AC70" s="75">
        <f t="shared" ref="AC70" si="35">SUM(AC71:AC75)</f>
        <v>1250776.2501543253</v>
      </c>
      <c r="AD70" s="75">
        <f t="shared" ref="AD70" si="36">SUM(AD71:AD75)</f>
        <v>1249404.3821576142</v>
      </c>
      <c r="AE70" s="75">
        <f t="shared" ref="AE70" si="37">SUM(AE71:AE75)</f>
        <v>1248031.9937958596</v>
      </c>
      <c r="AF70" s="75">
        <f t="shared" ref="AF70" si="38">SUM(AF71:AF75)</f>
        <v>1246660.3982083215</v>
      </c>
      <c r="AG70" s="75">
        <f t="shared" ref="AG70" si="39">SUM(AG71:AG75)</f>
        <v>1243453.3890652452</v>
      </c>
      <c r="AH70" s="75">
        <f t="shared" ref="AH70" si="40">SUM(AH71:AH75)</f>
        <v>1240245.2305910101</v>
      </c>
      <c r="AI70" s="75">
        <f t="shared" ref="AI70" si="41">SUM(AI71:AI75)</f>
        <v>1237036.9337712217</v>
      </c>
      <c r="AJ70" s="75">
        <f t="shared" ref="AJ70:AP70" si="42">SUM(AJ71:AJ75)</f>
        <v>1233829.0328776834</v>
      </c>
      <c r="AK70" s="75">
        <f t="shared" si="42"/>
        <v>1230621.8163693242</v>
      </c>
      <c r="AL70" s="75">
        <f t="shared" si="42"/>
        <v>1225819.5211840705</v>
      </c>
      <c r="AM70" s="75">
        <f t="shared" si="42"/>
        <v>1221017.644848041</v>
      </c>
      <c r="AN70" s="75">
        <f t="shared" si="42"/>
        <v>1216214.8318995684</v>
      </c>
      <c r="AO70" s="75">
        <f t="shared" si="42"/>
        <v>1211412.2737801848</v>
      </c>
      <c r="AP70" s="75">
        <f t="shared" si="42"/>
        <v>1206611.1931197618</v>
      </c>
      <c r="AQ70" s="8"/>
    </row>
    <row r="71" spans="2:86">
      <c r="B71" s="5"/>
      <c r="F71" s="63" t="s">
        <v>2</v>
      </c>
      <c r="G71" s="87">
        <f t="shared" ref="G71:G77" si="43">SUM(H71:AP71)</f>
        <v>913417.5242629312</v>
      </c>
      <c r="H71" s="75">
        <f>SUMIF($F$40:$F$67,$F71,H$40:H$67)</f>
        <v>8588.3744596168799</v>
      </c>
      <c r="I71" s="75">
        <f t="shared" ref="I71:X76" si="44">SUMIF($F$40:$F$67,$F71,I$40:I$67)</f>
        <v>10887.462427729813</v>
      </c>
      <c r="J71" s="75">
        <f t="shared" si="44"/>
        <v>13910.286537547336</v>
      </c>
      <c r="K71" s="75">
        <f t="shared" si="44"/>
        <v>17127.422786149222</v>
      </c>
      <c r="L71" s="75">
        <f t="shared" si="44"/>
        <v>20794.178068518828</v>
      </c>
      <c r="M71" s="75">
        <f t="shared" si="44"/>
        <v>23911.685976949117</v>
      </c>
      <c r="N71" s="75">
        <f t="shared" si="44"/>
        <v>27251.635773181923</v>
      </c>
      <c r="O71" s="75">
        <f t="shared" si="44"/>
        <v>29448.672016414763</v>
      </c>
      <c r="P71" s="75">
        <f t="shared" si="44"/>
        <v>28942.019140912984</v>
      </c>
      <c r="Q71" s="75">
        <f t="shared" si="44"/>
        <v>28171.344835177715</v>
      </c>
      <c r="R71" s="75">
        <f t="shared" si="44"/>
        <v>27424.267549300283</v>
      </c>
      <c r="S71" s="75">
        <f t="shared" si="44"/>
        <v>27888.010236749535</v>
      </c>
      <c r="T71" s="75">
        <f t="shared" si="44"/>
        <v>28353.498773207124</v>
      </c>
      <c r="U71" s="75">
        <f t="shared" si="44"/>
        <v>28414.829442667997</v>
      </c>
      <c r="V71" s="75">
        <f t="shared" si="44"/>
        <v>28476.16011212887</v>
      </c>
      <c r="W71" s="75">
        <f t="shared" si="44"/>
        <v>28487.996226993309</v>
      </c>
      <c r="X71" s="75">
        <f t="shared" si="44"/>
        <v>28499.848229260249</v>
      </c>
      <c r="Y71" s="75">
        <f t="shared" ref="Y71:AN76" si="45">SUMIF($F$40:$F$67,$F71,Y$40:Y$67)</f>
        <v>28511.684344124686</v>
      </c>
      <c r="Z71" s="75">
        <f t="shared" si="45"/>
        <v>28523.536346391629</v>
      </c>
      <c r="AA71" s="75">
        <f t="shared" si="45"/>
        <v>28535.372461256062</v>
      </c>
      <c r="AB71" s="75">
        <f t="shared" si="45"/>
        <v>28502.504956012068</v>
      </c>
      <c r="AC71" s="75">
        <f t="shared" si="45"/>
        <v>28469.653338170581</v>
      </c>
      <c r="AD71" s="75">
        <f t="shared" si="45"/>
        <v>28436.785832926595</v>
      </c>
      <c r="AE71" s="75">
        <f t="shared" si="45"/>
        <v>28403.918327682601</v>
      </c>
      <c r="AF71" s="75">
        <f t="shared" si="45"/>
        <v>28371.050822438614</v>
      </c>
      <c r="AG71" s="75">
        <f t="shared" si="45"/>
        <v>28296.808990543959</v>
      </c>
      <c r="AH71" s="75">
        <f t="shared" si="45"/>
        <v>28222.533618577356</v>
      </c>
      <c r="AI71" s="75">
        <f t="shared" si="45"/>
        <v>28148.274134013249</v>
      </c>
      <c r="AJ71" s="75">
        <f t="shared" si="45"/>
        <v>28073.998762046649</v>
      </c>
      <c r="AK71" s="75">
        <f t="shared" si="45"/>
        <v>27999.739277482542</v>
      </c>
      <c r="AL71" s="75">
        <f t="shared" si="45"/>
        <v>27889.418919771422</v>
      </c>
      <c r="AM71" s="75">
        <f t="shared" si="45"/>
        <v>27779.114449462817</v>
      </c>
      <c r="AN71" s="75">
        <f t="shared" si="45"/>
        <v>27668.794091751704</v>
      </c>
      <c r="AO71" s="75">
        <f t="shared" ref="AO71:AP76" si="46">SUMIF($F$40:$F$67,$F71,AO$40:AO$67)</f>
        <v>27558.473734040592</v>
      </c>
      <c r="AP71" s="75">
        <f t="shared" si="46"/>
        <v>27448.169263731976</v>
      </c>
      <c r="AQ71" s="8"/>
    </row>
    <row r="72" spans="2:86">
      <c r="B72" s="5"/>
      <c r="F72" s="63" t="s">
        <v>47</v>
      </c>
      <c r="G72" s="87">
        <f t="shared" si="43"/>
        <v>23615714.864820689</v>
      </c>
      <c r="H72" s="75">
        <f t="shared" ref="H72:Q76" si="47">SUMIF($F$40:$F$67,$F72,H$40:H$67)</f>
        <v>600967.60979325289</v>
      </c>
      <c r="I72" s="75">
        <f t="shared" si="44"/>
        <v>601170.84214136074</v>
      </c>
      <c r="J72" s="75">
        <f t="shared" si="44"/>
        <v>634499.99928374216</v>
      </c>
      <c r="K72" s="75">
        <f t="shared" si="44"/>
        <v>664576.10088246712</v>
      </c>
      <c r="L72" s="75">
        <f t="shared" si="44"/>
        <v>700600.59465125471</v>
      </c>
      <c r="M72" s="75">
        <f t="shared" si="44"/>
        <v>711635.52814790793</v>
      </c>
      <c r="N72" s="75">
        <f t="shared" si="44"/>
        <v>723231.44699771691</v>
      </c>
      <c r="O72" s="75">
        <f t="shared" si="44"/>
        <v>705195.97905901377</v>
      </c>
      <c r="P72" s="75">
        <f t="shared" si="44"/>
        <v>693091.24081972335</v>
      </c>
      <c r="Q72" s="75">
        <f t="shared" si="44"/>
        <v>674847.48749002384</v>
      </c>
      <c r="R72" s="75">
        <f t="shared" si="44"/>
        <v>656931.18895530852</v>
      </c>
      <c r="S72" s="75">
        <f t="shared" si="44"/>
        <v>668307.92781226628</v>
      </c>
      <c r="T72" s="75">
        <f t="shared" si="44"/>
        <v>679733.98166781268</v>
      </c>
      <c r="U72" s="75">
        <f t="shared" si="44"/>
        <v>681334.98626160447</v>
      </c>
      <c r="V72" s="75">
        <f t="shared" si="44"/>
        <v>682936.46121488849</v>
      </c>
      <c r="W72" s="75">
        <f t="shared" si="44"/>
        <v>683309.52495724021</v>
      </c>
      <c r="X72" s="75">
        <f t="shared" si="44"/>
        <v>683682.48055875069</v>
      </c>
      <c r="Y72" s="75">
        <f t="shared" si="45"/>
        <v>684056.24656636361</v>
      </c>
      <c r="Z72" s="75">
        <f t="shared" si="45"/>
        <v>684429.9115687788</v>
      </c>
      <c r="AA72" s="75">
        <f t="shared" si="45"/>
        <v>684802.7303274211</v>
      </c>
      <c r="AB72" s="75">
        <f t="shared" si="45"/>
        <v>684076.98384464497</v>
      </c>
      <c r="AC72" s="75">
        <f t="shared" si="45"/>
        <v>683351.59600479179</v>
      </c>
      <c r="AD72" s="75">
        <f t="shared" si="45"/>
        <v>682626.08201547351</v>
      </c>
      <c r="AE72" s="75">
        <f t="shared" si="45"/>
        <v>681900.09471240523</v>
      </c>
      <c r="AF72" s="75">
        <f t="shared" si="45"/>
        <v>681174.8167922732</v>
      </c>
      <c r="AG72" s="75">
        <f t="shared" si="45"/>
        <v>679440.88068819582</v>
      </c>
      <c r="AH72" s="75">
        <f t="shared" si="45"/>
        <v>677706.41010279011</v>
      </c>
      <c r="AI72" s="75">
        <f t="shared" si="45"/>
        <v>675971.59587707731</v>
      </c>
      <c r="AJ72" s="75">
        <f t="shared" si="45"/>
        <v>674237.35958197771</v>
      </c>
      <c r="AK72" s="75">
        <f t="shared" si="45"/>
        <v>672503.49262320413</v>
      </c>
      <c r="AL72" s="75">
        <f t="shared" si="45"/>
        <v>669894.58327668032</v>
      </c>
      <c r="AM72" s="75">
        <f t="shared" si="45"/>
        <v>667285.80185850128</v>
      </c>
      <c r="AN72" s="75">
        <f t="shared" si="45"/>
        <v>664676.42156479624</v>
      </c>
      <c r="AO72" s="75">
        <f t="shared" si="46"/>
        <v>662067.27317686006</v>
      </c>
      <c r="AP72" s="75">
        <f t="shared" si="46"/>
        <v>659459.2035441231</v>
      </c>
      <c r="AQ72" s="8"/>
    </row>
    <row r="73" spans="2:86">
      <c r="B73" s="5"/>
      <c r="F73" s="63" t="s">
        <v>48</v>
      </c>
      <c r="G73" s="87">
        <f t="shared" si="43"/>
        <v>12926836.012471659</v>
      </c>
      <c r="H73" s="75">
        <f t="shared" si="47"/>
        <v>319001.25265696563</v>
      </c>
      <c r="I73" s="75">
        <f t="shared" si="44"/>
        <v>320933.38603663247</v>
      </c>
      <c r="J73" s="75">
        <f t="shared" si="44"/>
        <v>339992.10549628705</v>
      </c>
      <c r="K73" s="75">
        <f t="shared" si="44"/>
        <v>357565.49560100201</v>
      </c>
      <c r="L73" s="75">
        <f t="shared" si="44"/>
        <v>378834.48913715821</v>
      </c>
      <c r="M73" s="75">
        <f t="shared" si="44"/>
        <v>386478.86374201026</v>
      </c>
      <c r="N73" s="75">
        <f t="shared" si="44"/>
        <v>395653.83844280499</v>
      </c>
      <c r="O73" s="75">
        <f t="shared" si="44"/>
        <v>388139.45892498537</v>
      </c>
      <c r="P73" s="75">
        <f t="shared" si="44"/>
        <v>381469.11646756349</v>
      </c>
      <c r="Q73" s="75">
        <f t="shared" si="44"/>
        <v>371332.70952220226</v>
      </c>
      <c r="R73" s="75">
        <f t="shared" si="44"/>
        <v>361489.37481368094</v>
      </c>
      <c r="S73" s="75">
        <f t="shared" si="44"/>
        <v>367625.46235203312</v>
      </c>
      <c r="T73" s="75">
        <f t="shared" si="44"/>
        <v>373785.18513379904</v>
      </c>
      <c r="U73" s="75">
        <f t="shared" si="44"/>
        <v>374603.98206386267</v>
      </c>
      <c r="V73" s="75">
        <f t="shared" si="44"/>
        <v>375422.81497223472</v>
      </c>
      <c r="W73" s="75">
        <f t="shared" si="44"/>
        <v>375585.8648023518</v>
      </c>
      <c r="X73" s="75">
        <f t="shared" si="44"/>
        <v>375749.08666942571</v>
      </c>
      <c r="Y73" s="75">
        <f t="shared" si="45"/>
        <v>375912.18897746451</v>
      </c>
      <c r="Z73" s="75">
        <f t="shared" si="45"/>
        <v>376075.4638806642</v>
      </c>
      <c r="AA73" s="75">
        <f t="shared" si="45"/>
        <v>376238.49127916049</v>
      </c>
      <c r="AB73" s="75">
        <f t="shared" si="45"/>
        <v>375810.08885897748</v>
      </c>
      <c r="AC73" s="75">
        <f t="shared" si="45"/>
        <v>375381.88924888626</v>
      </c>
      <c r="AD73" s="75">
        <f t="shared" si="45"/>
        <v>374953.50090743834</v>
      </c>
      <c r="AE73" s="75">
        <f t="shared" si="45"/>
        <v>374525.07883992966</v>
      </c>
      <c r="AF73" s="75">
        <f t="shared" si="45"/>
        <v>374096.7097823901</v>
      </c>
      <c r="AG73" s="75">
        <f t="shared" si="45"/>
        <v>373121.5862915602</v>
      </c>
      <c r="AH73" s="75">
        <f t="shared" si="45"/>
        <v>372146.04495838203</v>
      </c>
      <c r="AI73" s="75">
        <f t="shared" si="45"/>
        <v>371170.65393121768</v>
      </c>
      <c r="AJ73" s="75">
        <f t="shared" si="45"/>
        <v>370195.12929243961</v>
      </c>
      <c r="AK73" s="75">
        <f t="shared" si="45"/>
        <v>369219.81320097425</v>
      </c>
      <c r="AL73" s="75">
        <f t="shared" si="45"/>
        <v>367768.27620997367</v>
      </c>
      <c r="AM73" s="75">
        <f t="shared" si="45"/>
        <v>366316.9305398381</v>
      </c>
      <c r="AN73" s="75">
        <f t="shared" si="45"/>
        <v>364865.35999140696</v>
      </c>
      <c r="AO73" s="75">
        <f t="shared" si="46"/>
        <v>363413.80594258901</v>
      </c>
      <c r="AP73" s="75">
        <f t="shared" si="46"/>
        <v>361962.51350336609</v>
      </c>
      <c r="AQ73" s="8"/>
    </row>
    <row r="74" spans="2:86">
      <c r="B74" s="5"/>
      <c r="F74" s="63" t="s">
        <v>49</v>
      </c>
      <c r="G74" s="87">
        <f t="shared" si="43"/>
        <v>1986165.5141490146</v>
      </c>
      <c r="H74" s="75">
        <f t="shared" si="47"/>
        <v>49039.731986113191</v>
      </c>
      <c r="I74" s="75">
        <f t="shared" si="44"/>
        <v>49335.911473498185</v>
      </c>
      <c r="J74" s="75">
        <f t="shared" si="44"/>
        <v>52254.132822470347</v>
      </c>
      <c r="K74" s="75">
        <f t="shared" si="44"/>
        <v>54944.750430780645</v>
      </c>
      <c r="L74" s="75">
        <f t="shared" si="44"/>
        <v>58206.5272758313</v>
      </c>
      <c r="M74" s="75">
        <f t="shared" si="44"/>
        <v>59371.287657044741</v>
      </c>
      <c r="N74" s="75">
        <f t="shared" si="44"/>
        <v>60788.216359011043</v>
      </c>
      <c r="O74" s="75">
        <f t="shared" si="44"/>
        <v>59635.044511827415</v>
      </c>
      <c r="P74" s="75">
        <f t="shared" si="44"/>
        <v>58611.763425484751</v>
      </c>
      <c r="Q74" s="75">
        <f t="shared" si="44"/>
        <v>57054.824313131758</v>
      </c>
      <c r="R74" s="75">
        <f t="shared" si="44"/>
        <v>55544.341279821303</v>
      </c>
      <c r="S74" s="75">
        <f t="shared" si="44"/>
        <v>56486.570644456515</v>
      </c>
      <c r="T74" s="75">
        <f t="shared" si="44"/>
        <v>57432.405111626387</v>
      </c>
      <c r="U74" s="75">
        <f t="shared" si="44"/>
        <v>57557.560584716965</v>
      </c>
      <c r="V74" s="75">
        <f t="shared" si="44"/>
        <v>57682.718910929078</v>
      </c>
      <c r="W74" s="75">
        <f t="shared" si="44"/>
        <v>57707.32320610444</v>
      </c>
      <c r="X74" s="75">
        <f t="shared" si="44"/>
        <v>57731.956715437373</v>
      </c>
      <c r="Y74" s="75">
        <f t="shared" si="45"/>
        <v>57756.564676244423</v>
      </c>
      <c r="Z74" s="75">
        <f t="shared" si="45"/>
        <v>57781.201900434549</v>
      </c>
      <c r="AA74" s="75">
        <f t="shared" si="45"/>
        <v>57805.802938890112</v>
      </c>
      <c r="AB74" s="75">
        <f t="shared" si="45"/>
        <v>57739.668131818704</v>
      </c>
      <c r="AC74" s="75">
        <f t="shared" si="45"/>
        <v>57673.563005455537</v>
      </c>
      <c r="AD74" s="75">
        <f t="shared" si="45"/>
        <v>57607.427832018548</v>
      </c>
      <c r="AE74" s="75">
        <f t="shared" si="45"/>
        <v>57541.290975922464</v>
      </c>
      <c r="AF74" s="75">
        <f t="shared" si="45"/>
        <v>57475.157822690744</v>
      </c>
      <c r="AG74" s="75">
        <f t="shared" si="45"/>
        <v>57325.100153240972</v>
      </c>
      <c r="AH74" s="75">
        <f t="shared" si="45"/>
        <v>57174.977953261419</v>
      </c>
      <c r="AI74" s="75">
        <f t="shared" si="45"/>
        <v>57024.881756365634</v>
      </c>
      <c r="AJ74" s="75">
        <f t="shared" si="45"/>
        <v>56874.760389302348</v>
      </c>
      <c r="AK74" s="75">
        <f t="shared" si="45"/>
        <v>56724.671126750851</v>
      </c>
      <c r="AL74" s="75">
        <f t="shared" si="45"/>
        <v>56501.462458998169</v>
      </c>
      <c r="AM74" s="75">
        <f t="shared" si="45"/>
        <v>56278.285025608333</v>
      </c>
      <c r="AN74" s="75">
        <f t="shared" si="45"/>
        <v>56055.074683609833</v>
      </c>
      <c r="AO74" s="75">
        <f t="shared" si="46"/>
        <v>55831.865154121486</v>
      </c>
      <c r="AP74" s="75">
        <f t="shared" si="46"/>
        <v>55608.691455994951</v>
      </c>
      <c r="AQ74" s="8"/>
    </row>
    <row r="75" spans="2:86">
      <c r="B75" s="5"/>
      <c r="F75" s="63" t="s">
        <v>50</v>
      </c>
      <c r="G75" s="87">
        <f t="shared" si="43"/>
        <v>3645386.91841918</v>
      </c>
      <c r="H75" s="75">
        <f t="shared" si="47"/>
        <v>89837.608234687403</v>
      </c>
      <c r="I75" s="75">
        <f t="shared" si="44"/>
        <v>90387.081498936896</v>
      </c>
      <c r="J75" s="75">
        <f t="shared" si="44"/>
        <v>95763.074399050485</v>
      </c>
      <c r="K75" s="75">
        <f t="shared" si="44"/>
        <v>100723.57762042242</v>
      </c>
      <c r="L75" s="75">
        <f t="shared" si="44"/>
        <v>106716.44608370127</v>
      </c>
      <c r="M75" s="75">
        <f t="shared" si="44"/>
        <v>108884.21496467612</v>
      </c>
      <c r="N75" s="75">
        <f t="shared" si="44"/>
        <v>111470.27316249913</v>
      </c>
      <c r="O75" s="75">
        <f t="shared" si="44"/>
        <v>109376.10043538608</v>
      </c>
      <c r="P75" s="75">
        <f t="shared" si="44"/>
        <v>107515.46774212517</v>
      </c>
      <c r="Q75" s="75">
        <f t="shared" si="44"/>
        <v>104681.44645198878</v>
      </c>
      <c r="R75" s="75">
        <f t="shared" si="44"/>
        <v>101925.43759657466</v>
      </c>
      <c r="S75" s="75">
        <f t="shared" si="44"/>
        <v>103671.40909303717</v>
      </c>
      <c r="T75" s="75">
        <f t="shared" si="44"/>
        <v>105424.38544950577</v>
      </c>
      <c r="U75" s="75">
        <f t="shared" si="44"/>
        <v>105659.23879363311</v>
      </c>
      <c r="V75" s="75">
        <f t="shared" si="44"/>
        <v>105894.11293670711</v>
      </c>
      <c r="W75" s="75">
        <f t="shared" si="44"/>
        <v>105942.75521463367</v>
      </c>
      <c r="X75" s="75">
        <f t="shared" si="44"/>
        <v>105991.43493493678</v>
      </c>
      <c r="Y75" s="75">
        <f t="shared" si="45"/>
        <v>106040.10362300661</v>
      </c>
      <c r="Z75" s="75">
        <f t="shared" si="45"/>
        <v>106088.81011542089</v>
      </c>
      <c r="AA75" s="75">
        <f t="shared" si="45"/>
        <v>106137.42772270828</v>
      </c>
      <c r="AB75" s="75">
        <f t="shared" si="45"/>
        <v>106018.46833883385</v>
      </c>
      <c r="AC75" s="75">
        <f t="shared" si="45"/>
        <v>105899.54855702087</v>
      </c>
      <c r="AD75" s="75">
        <f t="shared" si="45"/>
        <v>105780.58556975726</v>
      </c>
      <c r="AE75" s="75">
        <f t="shared" si="45"/>
        <v>105661.61093991977</v>
      </c>
      <c r="AF75" s="75">
        <f t="shared" si="45"/>
        <v>105542.66298852883</v>
      </c>
      <c r="AG75" s="75">
        <f t="shared" si="45"/>
        <v>105269.01294170404</v>
      </c>
      <c r="AH75" s="75">
        <f t="shared" si="45"/>
        <v>104995.26395799918</v>
      </c>
      <c r="AI75" s="75">
        <f t="shared" si="45"/>
        <v>104721.52807254788</v>
      </c>
      <c r="AJ75" s="75">
        <f t="shared" si="45"/>
        <v>104447.78485191708</v>
      </c>
      <c r="AK75" s="75">
        <f t="shared" si="45"/>
        <v>104174.10014091279</v>
      </c>
      <c r="AL75" s="75">
        <f t="shared" si="45"/>
        <v>103765.780318647</v>
      </c>
      <c r="AM75" s="75">
        <f t="shared" si="45"/>
        <v>103357.51297463047</v>
      </c>
      <c r="AN75" s="75">
        <f t="shared" si="45"/>
        <v>102949.1815680037</v>
      </c>
      <c r="AO75" s="75">
        <f t="shared" si="46"/>
        <v>102540.85577257347</v>
      </c>
      <c r="AP75" s="75">
        <f t="shared" si="46"/>
        <v>102132.61535254556</v>
      </c>
      <c r="AQ75" s="8"/>
    </row>
    <row r="76" spans="2:86">
      <c r="B76" s="5"/>
      <c r="F76" s="88" t="s">
        <v>0</v>
      </c>
      <c r="G76" s="87">
        <f t="shared" si="43"/>
        <v>-5103779.2058515484</v>
      </c>
      <c r="H76" s="75">
        <f t="shared" si="47"/>
        <v>-201264.75095211944</v>
      </c>
      <c r="I76" s="75">
        <f t="shared" si="44"/>
        <v>-195484.93988356227</v>
      </c>
      <c r="J76" s="75">
        <f t="shared" si="44"/>
        <v>-199938.22655087526</v>
      </c>
      <c r="K76" s="75">
        <f t="shared" si="44"/>
        <v>-202704.65598896434</v>
      </c>
      <c r="L76" s="75">
        <f t="shared" si="44"/>
        <v>-206611.93273389273</v>
      </c>
      <c r="M76" s="75">
        <f t="shared" si="44"/>
        <v>-202578.58192965068</v>
      </c>
      <c r="N76" s="75">
        <f t="shared" si="44"/>
        <v>-198631.01656641517</v>
      </c>
      <c r="O76" s="75">
        <f t="shared" si="44"/>
        <v>-186468.77866816166</v>
      </c>
      <c r="P76" s="75">
        <f t="shared" si="44"/>
        <v>-175246.8109748679</v>
      </c>
      <c r="Q76" s="75">
        <f t="shared" si="44"/>
        <v>-162804.60328394803</v>
      </c>
      <c r="R76" s="75">
        <f t="shared" si="44"/>
        <v>-150870.68388050186</v>
      </c>
      <c r="S76" s="75">
        <f t="shared" si="44"/>
        <v>-145705.30435706823</v>
      </c>
      <c r="T76" s="75">
        <f t="shared" si="44"/>
        <v>-140281.04627255173</v>
      </c>
      <c r="U76" s="75">
        <f t="shared" si="44"/>
        <v>-132680.0055746813</v>
      </c>
      <c r="V76" s="75">
        <f t="shared" si="44"/>
        <v>-125041.22681468884</v>
      </c>
      <c r="W76" s="75">
        <f t="shared" si="44"/>
        <v>-125103.34644073235</v>
      </c>
      <c r="X76" s="75">
        <f t="shared" si="44"/>
        <v>-125165.48071078111</v>
      </c>
      <c r="Y76" s="75">
        <f t="shared" si="45"/>
        <v>-125227.67881872036</v>
      </c>
      <c r="Z76" s="75">
        <f t="shared" si="45"/>
        <v>-125289.89238116902</v>
      </c>
      <c r="AA76" s="75">
        <f t="shared" si="45"/>
        <v>-125351.98247294361</v>
      </c>
      <c r="AB76" s="75">
        <f t="shared" si="45"/>
        <v>-125214.77141302871</v>
      </c>
      <c r="AC76" s="75">
        <f t="shared" si="45"/>
        <v>-125077.62501543252</v>
      </c>
      <c r="AD76" s="75">
        <f t="shared" si="45"/>
        <v>-124940.43821576143</v>
      </c>
      <c r="AE76" s="75">
        <f t="shared" si="45"/>
        <v>-124803.19937958597</v>
      </c>
      <c r="AF76" s="75">
        <f t="shared" si="45"/>
        <v>-124666.03982083216</v>
      </c>
      <c r="AG76" s="75">
        <f t="shared" si="45"/>
        <v>-124345.33890652451</v>
      </c>
      <c r="AH76" s="75">
        <f t="shared" si="45"/>
        <v>-124024.52305910102</v>
      </c>
      <c r="AI76" s="75">
        <f t="shared" si="45"/>
        <v>-123703.69337712218</v>
      </c>
      <c r="AJ76" s="75">
        <f t="shared" si="45"/>
        <v>-123382.90328776835</v>
      </c>
      <c r="AK76" s="75">
        <f t="shared" si="45"/>
        <v>-123062.18163693245</v>
      </c>
      <c r="AL76" s="75">
        <f t="shared" si="45"/>
        <v>-122581.95211840706</v>
      </c>
      <c r="AM76" s="75">
        <f t="shared" si="45"/>
        <v>-122101.76448480411</v>
      </c>
      <c r="AN76" s="75">
        <f t="shared" si="45"/>
        <v>-121621.48318995687</v>
      </c>
      <c r="AO76" s="75">
        <f t="shared" si="46"/>
        <v>-121141.22737801848</v>
      </c>
      <c r="AP76" s="75">
        <f t="shared" si="46"/>
        <v>-120661.11931197616</v>
      </c>
      <c r="AQ76" s="8"/>
    </row>
    <row r="77" spans="2:86">
      <c r="B77" s="5"/>
      <c r="F77" s="88" t="s">
        <v>5</v>
      </c>
      <c r="G77" s="87">
        <f t="shared" si="43"/>
        <v>37983741.62827193</v>
      </c>
      <c r="H77" s="75">
        <f>SUM(H70,H76)</f>
        <v>866169.82617851649</v>
      </c>
      <c r="I77" s="75">
        <f t="shared" ref="I77" si="48">SUM(I70,I76)</f>
        <v>877229.74369459599</v>
      </c>
      <c r="J77" s="75">
        <f t="shared" ref="J77" si="49">SUM(J70,J76)</f>
        <v>936481.37198822224</v>
      </c>
      <c r="K77" s="75">
        <f t="shared" ref="K77" si="50">SUM(K70,K76)</f>
        <v>992232.691331857</v>
      </c>
      <c r="L77" s="75">
        <f t="shared" ref="L77" si="51">SUM(L70,L76)</f>
        <v>1058540.3024825715</v>
      </c>
      <c r="M77" s="75">
        <f t="shared" ref="M77" si="52">SUM(M70,M76)</f>
        <v>1087702.9985589378</v>
      </c>
      <c r="N77" s="75">
        <f t="shared" ref="N77" si="53">SUM(N70,N76)</f>
        <v>1119764.3941687988</v>
      </c>
      <c r="O77" s="75">
        <f t="shared" ref="O77" si="54">SUM(O70,O76)</f>
        <v>1105326.4762794657</v>
      </c>
      <c r="P77" s="75">
        <f t="shared" ref="P77" si="55">SUM(P70,P76)</f>
        <v>1094382.7966209422</v>
      </c>
      <c r="Q77" s="75">
        <f t="shared" ref="Q77" si="56">SUM(Q70,Q76)</f>
        <v>1073283.2093285765</v>
      </c>
      <c r="R77" s="75">
        <f t="shared" ref="R77" si="57">SUM(R70,R76)</f>
        <v>1052443.9263141837</v>
      </c>
      <c r="S77" s="75">
        <f t="shared" ref="S77" si="58">SUM(S70,S76)</f>
        <v>1078274.0757814744</v>
      </c>
      <c r="T77" s="75">
        <f t="shared" ref="T77" si="59">SUM(T70,T76)</f>
        <v>1104448.4098633996</v>
      </c>
      <c r="U77" s="75">
        <f t="shared" ref="U77" si="60">SUM(U70,U76)</f>
        <v>1114890.5915718039</v>
      </c>
      <c r="V77" s="75">
        <f t="shared" ref="V77" si="61">SUM(V70,V76)</f>
        <v>1125371.0413321995</v>
      </c>
      <c r="W77" s="75">
        <f t="shared" ref="W77" si="62">SUM(W70,W76)</f>
        <v>1125930.1179665909</v>
      </c>
      <c r="X77" s="75">
        <f t="shared" ref="X77" si="63">SUM(X70,X76)</f>
        <v>1126489.3263970297</v>
      </c>
      <c r="Y77" s="75">
        <f t="shared" ref="Y77" si="64">SUM(Y70,Y76)</f>
        <v>1127049.1093684835</v>
      </c>
      <c r="Z77" s="75">
        <f t="shared" ref="Z77" si="65">SUM(Z70,Z76)</f>
        <v>1127609.031430521</v>
      </c>
      <c r="AA77" s="75">
        <f t="shared" ref="AA77" si="66">SUM(AA70,AA76)</f>
        <v>1128167.8422564925</v>
      </c>
      <c r="AB77" s="75">
        <f t="shared" ref="AB77" si="67">SUM(AB70,AB76)</f>
        <v>1126932.9427172584</v>
      </c>
      <c r="AC77" s="75">
        <f t="shared" ref="AC77" si="68">SUM(AC70,AC76)</f>
        <v>1125698.6251388928</v>
      </c>
      <c r="AD77" s="75">
        <f t="shared" ref="AD77" si="69">SUM(AD70,AD76)</f>
        <v>1124463.9439418528</v>
      </c>
      <c r="AE77" s="75">
        <f t="shared" ref="AE77" si="70">SUM(AE70,AE76)</f>
        <v>1123228.7944162737</v>
      </c>
      <c r="AF77" s="75">
        <f t="shared" ref="AF77" si="71">SUM(AF70,AF76)</f>
        <v>1121994.3583874893</v>
      </c>
      <c r="AG77" s="75">
        <f t="shared" ref="AG77" si="72">SUM(AG70,AG76)</f>
        <v>1119108.0501587207</v>
      </c>
      <c r="AH77" s="75">
        <f t="shared" ref="AH77" si="73">SUM(AH70,AH76)</f>
        <v>1116220.707531909</v>
      </c>
      <c r="AI77" s="75">
        <f t="shared" ref="AI77" si="74">SUM(AI70,AI76)</f>
        <v>1113333.2403940994</v>
      </c>
      <c r="AJ77" s="75">
        <f t="shared" ref="AJ77:AP77" si="75">SUM(AJ70,AJ76)</f>
        <v>1110446.129589915</v>
      </c>
      <c r="AK77" s="75">
        <f t="shared" si="75"/>
        <v>1107559.6347323917</v>
      </c>
      <c r="AL77" s="75">
        <f t="shared" si="75"/>
        <v>1103237.5690656635</v>
      </c>
      <c r="AM77" s="75">
        <f t="shared" si="75"/>
        <v>1098915.8803632369</v>
      </c>
      <c r="AN77" s="75">
        <f t="shared" si="75"/>
        <v>1094593.3487096117</v>
      </c>
      <c r="AO77" s="75">
        <f t="shared" si="75"/>
        <v>1090271.0464021664</v>
      </c>
      <c r="AP77" s="75">
        <f t="shared" si="75"/>
        <v>1085950.0738077855</v>
      </c>
      <c r="AQ77" s="8"/>
    </row>
    <row r="78" spans="2:86">
      <c r="B78" s="5"/>
      <c r="AQ78" s="8"/>
    </row>
    <row r="79" spans="2:86" ht="13.5" thickBot="1">
      <c r="B79" s="33"/>
      <c r="C79" s="34"/>
      <c r="D79" s="34"/>
      <c r="E79" s="34"/>
      <c r="F79" s="34"/>
      <c r="G79" s="113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1"/>
    </row>
    <row r="80" spans="2:86"/>
    <row r="196" spans="4:4" hidden="1">
      <c r="D196" s="9"/>
    </row>
  </sheetData>
  <conditionalFormatting sqref="H6:AP6">
    <cfRule type="cellIs" dxfId="8" priority="1" operator="lessThan">
      <formula>0</formula>
    </cfRule>
    <cfRule type="cellIs" dxfId="7" priority="2" operator="greaterThan">
      <formula>0</formula>
    </cfRule>
    <cfRule type="cellIs" dxfId="6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7BB8-E5C1-493F-8699-1EE6A47C5CB1}">
  <dimension ref="A1:AS130"/>
  <sheetViews>
    <sheetView showGridLines="0" zoomScale="70" zoomScaleNormal="70" workbookViewId="0">
      <pane xSplit="6" ySplit="6" topLeftCell="AG103" activePane="bottomRight" state="frozen"/>
      <selection activeCell="F258" sqref="F258"/>
      <selection pane="topRight" activeCell="F258" sqref="F258"/>
      <selection pane="bottomLeft" activeCell="F258" sqref="F258"/>
      <selection pane="bottomRight" activeCell="AN121" sqref="AN121"/>
    </sheetView>
  </sheetViews>
  <sheetFormatPr defaultColWidth="0" defaultRowHeight="12.75" zeroHeight="1" outlineLevelCol="1"/>
  <cols>
    <col min="1" max="2" width="2.5703125" style="16" customWidth="1"/>
    <col min="3" max="4" width="4" style="16" customWidth="1"/>
    <col min="5" max="5" width="5" style="16" bestFit="1" customWidth="1"/>
    <col min="6" max="6" width="39.5703125" style="16" customWidth="1"/>
    <col min="7" max="7" width="15.42578125" style="22" customWidth="1"/>
    <col min="8" max="13" width="15.5703125" style="16" customWidth="1"/>
    <col min="14" max="42" width="15.5703125" style="16" customWidth="1" outlineLevel="1"/>
    <col min="43" max="44" width="2.5703125" style="16" customWidth="1"/>
    <col min="45" max="46" width="9.140625" style="16" hidden="1" customWidth="1"/>
    <col min="47" max="16384" width="9.140625" style="16" hidden="1"/>
  </cols>
  <sheetData>
    <row r="1" spans="2:45" s="21" customFormat="1" ht="5.0999999999999996" customHeight="1">
      <c r="G1" s="20" t="s">
        <v>118</v>
      </c>
      <c r="AR1" s="21" t="s">
        <v>120</v>
      </c>
    </row>
    <row r="2" spans="2:45" s="21" customFormat="1" ht="18">
      <c r="B2" s="41" t="str">
        <f>CAPEX!B2</f>
        <v>Projeto de Concessão Regionalizada dos Serviços de Abastecimento de Água e Esgotamento Sanitário de Municípios do Estado do Rio de Janeiro – Bloco 2</v>
      </c>
      <c r="G2" s="20"/>
    </row>
    <row r="3" spans="2:45" s="21" customFormat="1" ht="17.25" thickBot="1">
      <c r="B3" s="42" t="s">
        <v>31</v>
      </c>
      <c r="C3" s="32"/>
      <c r="D3" s="32"/>
      <c r="E3" s="32"/>
      <c r="F3" s="32"/>
      <c r="G3" s="11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2:45" s="21" customFormat="1" ht="14.25" thickTop="1" thickBot="1">
      <c r="G4" s="20"/>
    </row>
    <row r="5" spans="2:45" s="21" customFormat="1">
      <c r="B5" s="1"/>
      <c r="C5" s="2"/>
      <c r="D5" s="2"/>
      <c r="E5" s="3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5" s="20" customFormat="1">
      <c r="B6" s="26"/>
      <c r="C6" s="6"/>
      <c r="D6" s="6"/>
      <c r="E6" s="6"/>
      <c r="F6" s="6" t="s">
        <v>10</v>
      </c>
      <c r="G6" s="73" t="s">
        <v>1</v>
      </c>
      <c r="H6" s="71">
        <v>1</v>
      </c>
      <c r="I6" s="71">
        <v>2</v>
      </c>
      <c r="J6" s="71">
        <v>3</v>
      </c>
      <c r="K6" s="71">
        <v>4</v>
      </c>
      <c r="L6" s="71">
        <v>5</v>
      </c>
      <c r="M6" s="71">
        <v>6</v>
      </c>
      <c r="N6" s="71">
        <v>7</v>
      </c>
      <c r="O6" s="71">
        <v>8</v>
      </c>
      <c r="P6" s="71">
        <v>9</v>
      </c>
      <c r="Q6" s="71">
        <v>10</v>
      </c>
      <c r="R6" s="71">
        <v>11</v>
      </c>
      <c r="S6" s="71">
        <v>12</v>
      </c>
      <c r="T6" s="71">
        <v>13</v>
      </c>
      <c r="U6" s="71">
        <v>14</v>
      </c>
      <c r="V6" s="71">
        <v>15</v>
      </c>
      <c r="W6" s="71">
        <v>16</v>
      </c>
      <c r="X6" s="71">
        <v>17</v>
      </c>
      <c r="Y6" s="71">
        <v>18</v>
      </c>
      <c r="Z6" s="71">
        <v>19</v>
      </c>
      <c r="AA6" s="71">
        <v>20</v>
      </c>
      <c r="AB6" s="71">
        <v>21</v>
      </c>
      <c r="AC6" s="71">
        <v>22</v>
      </c>
      <c r="AD6" s="71">
        <v>23</v>
      </c>
      <c r="AE6" s="71">
        <v>24</v>
      </c>
      <c r="AF6" s="71">
        <v>25</v>
      </c>
      <c r="AG6" s="71">
        <v>26</v>
      </c>
      <c r="AH6" s="71">
        <v>27</v>
      </c>
      <c r="AI6" s="71">
        <v>28</v>
      </c>
      <c r="AJ6" s="71">
        <v>29</v>
      </c>
      <c r="AK6" s="71">
        <v>30</v>
      </c>
      <c r="AL6" s="71">
        <v>31</v>
      </c>
      <c r="AM6" s="71">
        <v>32</v>
      </c>
      <c r="AN6" s="71">
        <v>33</v>
      </c>
      <c r="AO6" s="71">
        <v>34</v>
      </c>
      <c r="AP6" s="71">
        <v>35</v>
      </c>
      <c r="AQ6" s="13"/>
    </row>
    <row r="7" spans="2:45" s="21" customFormat="1">
      <c r="B7" s="5"/>
      <c r="C7" s="9"/>
      <c r="D7" s="9"/>
      <c r="E7" s="10"/>
      <c r="F7" s="9"/>
      <c r="G7" s="1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5" s="21" customFormat="1" ht="13.5" thickBot="1">
      <c r="B8" s="5"/>
      <c r="C8" s="9"/>
      <c r="D8" s="51" t="s">
        <v>107</v>
      </c>
      <c r="E8" s="51"/>
      <c r="F8" s="51"/>
      <c r="G8" s="51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8"/>
    </row>
    <row r="9" spans="2:45" ht="13.5" thickTop="1">
      <c r="B9" s="5"/>
      <c r="D9" s="52"/>
      <c r="E9" s="52"/>
      <c r="F9" s="52"/>
      <c r="G9" s="57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8"/>
    </row>
    <row r="10" spans="2:45">
      <c r="B10" s="5"/>
      <c r="D10" s="52"/>
      <c r="E10" s="59">
        <v>1</v>
      </c>
      <c r="F10" s="60" t="str">
        <f>LOOKUP(E10,CAPEX!$E$11:$E$13,CAPEX!$F$11:$F$13)</f>
        <v>Miguel Pereira</v>
      </c>
      <c r="G10" s="7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8"/>
      <c r="AS10" s="24"/>
    </row>
    <row r="11" spans="2:45" s="22" customFormat="1">
      <c r="B11" s="5"/>
      <c r="D11" s="57"/>
      <c r="E11" s="54"/>
      <c r="F11" s="61" t="s">
        <v>51</v>
      </c>
      <c r="G11" s="74">
        <f>SUM(H11:AP11)</f>
        <v>157500</v>
      </c>
      <c r="H11" s="74">
        <f>SUM(H12:H16)</f>
        <v>5943</v>
      </c>
      <c r="I11" s="74">
        <f t="shared" ref="I11:AJ11" si="0">SUM(I12:I16)</f>
        <v>5948</v>
      </c>
      <c r="J11" s="74">
        <f t="shared" si="0"/>
        <v>6018</v>
      </c>
      <c r="K11" s="74">
        <f t="shared" si="0"/>
        <v>6012</v>
      </c>
      <c r="L11" s="74">
        <f t="shared" si="0"/>
        <v>5869</v>
      </c>
      <c r="M11" s="74">
        <f t="shared" si="0"/>
        <v>5799</v>
      </c>
      <c r="N11" s="74">
        <f t="shared" si="0"/>
        <v>5433</v>
      </c>
      <c r="O11" s="74">
        <f t="shared" si="0"/>
        <v>5064</v>
      </c>
      <c r="P11" s="74">
        <f t="shared" si="0"/>
        <v>4429</v>
      </c>
      <c r="Q11" s="74">
        <f t="shared" si="0"/>
        <v>4327</v>
      </c>
      <c r="R11" s="74">
        <f t="shared" si="0"/>
        <v>3946</v>
      </c>
      <c r="S11" s="74">
        <f t="shared" si="0"/>
        <v>3978</v>
      </c>
      <c r="T11" s="74">
        <f t="shared" si="0"/>
        <v>4009</v>
      </c>
      <c r="U11" s="74">
        <f t="shared" si="0"/>
        <v>4040</v>
      </c>
      <c r="V11" s="74">
        <f t="shared" si="0"/>
        <v>4070</v>
      </c>
      <c r="W11" s="74">
        <f t="shared" si="0"/>
        <v>4088</v>
      </c>
      <c r="X11" s="74">
        <f t="shared" si="0"/>
        <v>4105</v>
      </c>
      <c r="Y11" s="74">
        <f t="shared" si="0"/>
        <v>4122</v>
      </c>
      <c r="Z11" s="74">
        <f t="shared" si="0"/>
        <v>4138</v>
      </c>
      <c r="AA11" s="74">
        <f t="shared" si="0"/>
        <v>4155</v>
      </c>
      <c r="AB11" s="74">
        <f t="shared" si="0"/>
        <v>4158</v>
      </c>
      <c r="AC11" s="74">
        <f t="shared" si="0"/>
        <v>4161</v>
      </c>
      <c r="AD11" s="74">
        <f t="shared" si="0"/>
        <v>4165</v>
      </c>
      <c r="AE11" s="74">
        <f t="shared" si="0"/>
        <v>4168</v>
      </c>
      <c r="AF11" s="74">
        <f t="shared" si="0"/>
        <v>4171</v>
      </c>
      <c r="AG11" s="74">
        <f t="shared" si="0"/>
        <v>4164</v>
      </c>
      <c r="AH11" s="74">
        <f t="shared" si="0"/>
        <v>4156</v>
      </c>
      <c r="AI11" s="74">
        <f t="shared" si="0"/>
        <v>4149</v>
      </c>
      <c r="AJ11" s="74">
        <f t="shared" si="0"/>
        <v>4142</v>
      </c>
      <c r="AK11" s="74">
        <f t="shared" ref="AK11:AP11" si="1">SUM(AK12:AK16)</f>
        <v>4136</v>
      </c>
      <c r="AL11" s="74">
        <f t="shared" si="1"/>
        <v>4119</v>
      </c>
      <c r="AM11" s="74">
        <f t="shared" si="1"/>
        <v>4103</v>
      </c>
      <c r="AN11" s="74">
        <f t="shared" si="1"/>
        <v>4088</v>
      </c>
      <c r="AO11" s="74">
        <f t="shared" si="1"/>
        <v>4071</v>
      </c>
      <c r="AP11" s="74">
        <f t="shared" si="1"/>
        <v>4056</v>
      </c>
      <c r="AQ11" s="8"/>
      <c r="AS11" s="24"/>
    </row>
    <row r="12" spans="2:45">
      <c r="B12" s="5"/>
      <c r="D12" s="106" t="s">
        <v>66</v>
      </c>
      <c r="E12" s="107"/>
      <c r="F12" s="62" t="s">
        <v>52</v>
      </c>
      <c r="G12" s="74">
        <f t="shared" ref="G12:G16" si="2">SUM(H12:AP12)</f>
        <v>6996</v>
      </c>
      <c r="H12" s="75">
        <v>218</v>
      </c>
      <c r="I12" s="75">
        <v>221</v>
      </c>
      <c r="J12" s="75">
        <v>289</v>
      </c>
      <c r="K12" s="75">
        <v>281</v>
      </c>
      <c r="L12" s="75">
        <v>272</v>
      </c>
      <c r="M12" s="75">
        <v>265</v>
      </c>
      <c r="N12" s="75">
        <v>247</v>
      </c>
      <c r="O12" s="75">
        <v>230</v>
      </c>
      <c r="P12" s="75">
        <v>203</v>
      </c>
      <c r="Q12" s="75">
        <v>196</v>
      </c>
      <c r="R12" s="75">
        <v>178</v>
      </c>
      <c r="S12" s="75">
        <v>179</v>
      </c>
      <c r="T12" s="75">
        <v>180</v>
      </c>
      <c r="U12" s="75">
        <v>181</v>
      </c>
      <c r="V12" s="75">
        <v>182</v>
      </c>
      <c r="W12" s="75">
        <v>183</v>
      </c>
      <c r="X12" s="75">
        <v>183</v>
      </c>
      <c r="Y12" s="75">
        <v>184</v>
      </c>
      <c r="Z12" s="75">
        <v>184</v>
      </c>
      <c r="AA12" s="75">
        <v>185</v>
      </c>
      <c r="AB12" s="75">
        <v>185</v>
      </c>
      <c r="AC12" s="75">
        <v>185</v>
      </c>
      <c r="AD12" s="75">
        <v>185</v>
      </c>
      <c r="AE12" s="75">
        <v>185</v>
      </c>
      <c r="AF12" s="75">
        <v>185</v>
      </c>
      <c r="AG12" s="75">
        <v>185</v>
      </c>
      <c r="AH12" s="75">
        <v>184</v>
      </c>
      <c r="AI12" s="75">
        <v>184</v>
      </c>
      <c r="AJ12" s="75">
        <v>184</v>
      </c>
      <c r="AK12" s="75">
        <v>184</v>
      </c>
      <c r="AL12" s="75">
        <v>183</v>
      </c>
      <c r="AM12" s="75">
        <v>182</v>
      </c>
      <c r="AN12" s="75">
        <v>182</v>
      </c>
      <c r="AO12" s="75">
        <v>181</v>
      </c>
      <c r="AP12" s="75">
        <v>181</v>
      </c>
      <c r="AQ12" s="8"/>
      <c r="AS12" s="24"/>
    </row>
    <row r="13" spans="2:45">
      <c r="B13" s="5"/>
      <c r="D13" s="106" t="s">
        <v>67</v>
      </c>
      <c r="E13" s="107"/>
      <c r="F13" s="62" t="s">
        <v>53</v>
      </c>
      <c r="G13" s="74">
        <f t="shared" si="2"/>
        <v>148180</v>
      </c>
      <c r="H13" s="75">
        <v>5675</v>
      </c>
      <c r="I13" s="75">
        <v>5675</v>
      </c>
      <c r="J13" s="75">
        <v>5675</v>
      </c>
      <c r="K13" s="75">
        <v>5675</v>
      </c>
      <c r="L13" s="75">
        <v>5538</v>
      </c>
      <c r="M13" s="75">
        <v>5471</v>
      </c>
      <c r="N13" s="75">
        <v>5122</v>
      </c>
      <c r="O13" s="75">
        <v>4770</v>
      </c>
      <c r="P13" s="75">
        <v>4161</v>
      </c>
      <c r="Q13" s="75">
        <v>4065</v>
      </c>
      <c r="R13" s="75">
        <v>3702</v>
      </c>
      <c r="S13" s="75">
        <v>3732</v>
      </c>
      <c r="T13" s="75">
        <v>3762</v>
      </c>
      <c r="U13" s="75">
        <v>3792</v>
      </c>
      <c r="V13" s="75">
        <v>3821</v>
      </c>
      <c r="W13" s="75">
        <v>3837</v>
      </c>
      <c r="X13" s="75">
        <v>3853</v>
      </c>
      <c r="Y13" s="75">
        <v>3868</v>
      </c>
      <c r="Z13" s="75">
        <v>3884</v>
      </c>
      <c r="AA13" s="75">
        <v>3900</v>
      </c>
      <c r="AB13" s="75">
        <v>3903</v>
      </c>
      <c r="AC13" s="75">
        <v>3906</v>
      </c>
      <c r="AD13" s="75">
        <v>3910</v>
      </c>
      <c r="AE13" s="75">
        <v>3913</v>
      </c>
      <c r="AF13" s="75">
        <v>3916</v>
      </c>
      <c r="AG13" s="75">
        <v>3909</v>
      </c>
      <c r="AH13" s="75">
        <v>3902</v>
      </c>
      <c r="AI13" s="75">
        <v>3895</v>
      </c>
      <c r="AJ13" s="75">
        <v>3888</v>
      </c>
      <c r="AK13" s="75">
        <v>3882</v>
      </c>
      <c r="AL13" s="75">
        <v>3866</v>
      </c>
      <c r="AM13" s="75">
        <v>3851</v>
      </c>
      <c r="AN13" s="75">
        <v>3836</v>
      </c>
      <c r="AO13" s="75">
        <v>3820</v>
      </c>
      <c r="AP13" s="75">
        <v>3805</v>
      </c>
      <c r="AQ13" s="8"/>
      <c r="AS13" s="24"/>
    </row>
    <row r="14" spans="2:45">
      <c r="B14" s="5"/>
      <c r="D14" s="106" t="s">
        <v>68</v>
      </c>
      <c r="E14" s="107"/>
      <c r="F14" s="62" t="s">
        <v>54</v>
      </c>
      <c r="G14" s="74">
        <f t="shared" si="2"/>
        <v>1166</v>
      </c>
      <c r="H14" s="75">
        <v>25</v>
      </c>
      <c r="I14" s="75">
        <v>26</v>
      </c>
      <c r="J14" s="75">
        <v>27</v>
      </c>
      <c r="K14" s="75">
        <v>28</v>
      </c>
      <c r="L14" s="75">
        <v>30</v>
      </c>
      <c r="M14" s="75">
        <v>32</v>
      </c>
      <c r="N14" s="75">
        <v>32</v>
      </c>
      <c r="O14" s="75">
        <v>32</v>
      </c>
      <c r="P14" s="75">
        <v>33</v>
      </c>
      <c r="Q14" s="75">
        <v>33</v>
      </c>
      <c r="R14" s="75">
        <v>33</v>
      </c>
      <c r="S14" s="75">
        <v>34</v>
      </c>
      <c r="T14" s="75">
        <v>34</v>
      </c>
      <c r="U14" s="75">
        <v>34</v>
      </c>
      <c r="V14" s="75">
        <v>34</v>
      </c>
      <c r="W14" s="75">
        <v>34</v>
      </c>
      <c r="X14" s="75">
        <v>35</v>
      </c>
      <c r="Y14" s="75">
        <v>35</v>
      </c>
      <c r="Z14" s="75">
        <v>35</v>
      </c>
      <c r="AA14" s="75">
        <v>35</v>
      </c>
      <c r="AB14" s="75">
        <v>35</v>
      </c>
      <c r="AC14" s="75">
        <v>35</v>
      </c>
      <c r="AD14" s="75">
        <v>35</v>
      </c>
      <c r="AE14" s="75">
        <v>35</v>
      </c>
      <c r="AF14" s="75">
        <v>35</v>
      </c>
      <c r="AG14" s="75">
        <v>35</v>
      </c>
      <c r="AH14" s="75">
        <v>35</v>
      </c>
      <c r="AI14" s="75">
        <v>35</v>
      </c>
      <c r="AJ14" s="75">
        <v>35</v>
      </c>
      <c r="AK14" s="75">
        <v>35</v>
      </c>
      <c r="AL14" s="75">
        <v>35</v>
      </c>
      <c r="AM14" s="75">
        <v>35</v>
      </c>
      <c r="AN14" s="75">
        <v>35</v>
      </c>
      <c r="AO14" s="75">
        <v>35</v>
      </c>
      <c r="AP14" s="75">
        <v>35</v>
      </c>
      <c r="AQ14" s="8"/>
      <c r="AS14" s="24"/>
    </row>
    <row r="15" spans="2:45">
      <c r="B15" s="5"/>
      <c r="D15" s="106" t="s">
        <v>69</v>
      </c>
      <c r="E15" s="107"/>
      <c r="F15" s="62" t="s">
        <v>11</v>
      </c>
      <c r="G15" s="74">
        <f t="shared" si="2"/>
        <v>392</v>
      </c>
      <c r="H15" s="75">
        <v>8</v>
      </c>
      <c r="I15" s="75">
        <v>9</v>
      </c>
      <c r="J15" s="75">
        <v>9</v>
      </c>
      <c r="K15" s="75">
        <v>9</v>
      </c>
      <c r="L15" s="75">
        <v>10</v>
      </c>
      <c r="M15" s="75">
        <v>10</v>
      </c>
      <c r="N15" s="75">
        <v>11</v>
      </c>
      <c r="O15" s="75">
        <v>11</v>
      </c>
      <c r="P15" s="75">
        <v>11</v>
      </c>
      <c r="Q15" s="75">
        <v>11</v>
      </c>
      <c r="R15" s="75">
        <v>11</v>
      </c>
      <c r="S15" s="75">
        <v>11</v>
      </c>
      <c r="T15" s="75">
        <v>11</v>
      </c>
      <c r="U15" s="75">
        <v>11</v>
      </c>
      <c r="V15" s="75">
        <v>11</v>
      </c>
      <c r="W15" s="75">
        <v>11</v>
      </c>
      <c r="X15" s="75">
        <v>11</v>
      </c>
      <c r="Y15" s="75">
        <v>12</v>
      </c>
      <c r="Z15" s="75">
        <v>12</v>
      </c>
      <c r="AA15" s="75">
        <v>12</v>
      </c>
      <c r="AB15" s="75">
        <v>12</v>
      </c>
      <c r="AC15" s="75">
        <v>12</v>
      </c>
      <c r="AD15" s="75">
        <v>12</v>
      </c>
      <c r="AE15" s="75">
        <v>12</v>
      </c>
      <c r="AF15" s="75">
        <v>12</v>
      </c>
      <c r="AG15" s="75">
        <v>12</v>
      </c>
      <c r="AH15" s="75">
        <v>12</v>
      </c>
      <c r="AI15" s="75">
        <v>12</v>
      </c>
      <c r="AJ15" s="75">
        <v>12</v>
      </c>
      <c r="AK15" s="75">
        <v>12</v>
      </c>
      <c r="AL15" s="75">
        <v>12</v>
      </c>
      <c r="AM15" s="75">
        <v>12</v>
      </c>
      <c r="AN15" s="75">
        <v>12</v>
      </c>
      <c r="AO15" s="75">
        <v>12</v>
      </c>
      <c r="AP15" s="75">
        <v>12</v>
      </c>
      <c r="AQ15" s="8"/>
      <c r="AS15" s="24"/>
    </row>
    <row r="16" spans="2:45">
      <c r="B16" s="5"/>
      <c r="D16" s="106" t="s">
        <v>70</v>
      </c>
      <c r="E16" s="106"/>
      <c r="F16" s="62" t="s">
        <v>15</v>
      </c>
      <c r="G16" s="74">
        <f t="shared" si="2"/>
        <v>766</v>
      </c>
      <c r="H16" s="75">
        <v>17</v>
      </c>
      <c r="I16" s="75">
        <v>17</v>
      </c>
      <c r="J16" s="75">
        <v>18</v>
      </c>
      <c r="K16" s="75">
        <v>19</v>
      </c>
      <c r="L16" s="75">
        <v>19</v>
      </c>
      <c r="M16" s="75">
        <v>21</v>
      </c>
      <c r="N16" s="75">
        <v>21</v>
      </c>
      <c r="O16" s="75">
        <v>21</v>
      </c>
      <c r="P16" s="75">
        <v>21</v>
      </c>
      <c r="Q16" s="75">
        <v>22</v>
      </c>
      <c r="R16" s="75">
        <v>22</v>
      </c>
      <c r="S16" s="75">
        <v>22</v>
      </c>
      <c r="T16" s="75">
        <v>22</v>
      </c>
      <c r="U16" s="75">
        <v>22</v>
      </c>
      <c r="V16" s="75">
        <v>22</v>
      </c>
      <c r="W16" s="75">
        <v>23</v>
      </c>
      <c r="X16" s="75">
        <v>23</v>
      </c>
      <c r="Y16" s="75">
        <v>23</v>
      </c>
      <c r="Z16" s="75">
        <v>23</v>
      </c>
      <c r="AA16" s="75">
        <v>23</v>
      </c>
      <c r="AB16" s="75">
        <v>23</v>
      </c>
      <c r="AC16" s="75">
        <v>23</v>
      </c>
      <c r="AD16" s="75">
        <v>23</v>
      </c>
      <c r="AE16" s="75">
        <v>23</v>
      </c>
      <c r="AF16" s="75">
        <v>23</v>
      </c>
      <c r="AG16" s="75">
        <v>23</v>
      </c>
      <c r="AH16" s="75">
        <v>23</v>
      </c>
      <c r="AI16" s="75">
        <v>23</v>
      </c>
      <c r="AJ16" s="75">
        <v>23</v>
      </c>
      <c r="AK16" s="75">
        <v>23</v>
      </c>
      <c r="AL16" s="75">
        <v>23</v>
      </c>
      <c r="AM16" s="75">
        <v>23</v>
      </c>
      <c r="AN16" s="75">
        <v>23</v>
      </c>
      <c r="AO16" s="75">
        <v>23</v>
      </c>
      <c r="AP16" s="75">
        <v>23</v>
      </c>
      <c r="AQ16" s="8"/>
      <c r="AS16" s="24"/>
    </row>
    <row r="17" spans="2:45">
      <c r="B17" s="5"/>
      <c r="D17" s="106"/>
      <c r="E17" s="106"/>
      <c r="F17" s="52"/>
      <c r="G17" s="57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8"/>
      <c r="AS17" s="24"/>
    </row>
    <row r="18" spans="2:45" s="22" customFormat="1">
      <c r="B18" s="5"/>
      <c r="D18" s="108"/>
      <c r="E18" s="109"/>
      <c r="F18" s="61" t="s">
        <v>55</v>
      </c>
      <c r="G18" s="74">
        <f>SUM(H18:AP18)</f>
        <v>44075</v>
      </c>
      <c r="H18" s="74">
        <f>SUM(H19:H23)</f>
        <v>953</v>
      </c>
      <c r="I18" s="74">
        <f t="shared" ref="I18:AP18" si="3">SUM(I19:I23)</f>
        <v>970</v>
      </c>
      <c r="J18" s="74">
        <f t="shared" si="3"/>
        <v>1025</v>
      </c>
      <c r="K18" s="74">
        <f t="shared" si="3"/>
        <v>1073</v>
      </c>
      <c r="L18" s="74">
        <f t="shared" si="3"/>
        <v>1123</v>
      </c>
      <c r="M18" s="74">
        <f t="shared" si="3"/>
        <v>1194</v>
      </c>
      <c r="N18" s="74">
        <f t="shared" si="3"/>
        <v>1208</v>
      </c>
      <c r="O18" s="74">
        <f t="shared" si="3"/>
        <v>1222</v>
      </c>
      <c r="P18" s="74">
        <f t="shared" si="3"/>
        <v>1237</v>
      </c>
      <c r="Q18" s="74">
        <f t="shared" si="3"/>
        <v>1251</v>
      </c>
      <c r="R18" s="74">
        <f t="shared" si="3"/>
        <v>1259</v>
      </c>
      <c r="S18" s="74">
        <f t="shared" si="3"/>
        <v>1269</v>
      </c>
      <c r="T18" s="74">
        <f t="shared" si="3"/>
        <v>1277</v>
      </c>
      <c r="U18" s="74">
        <f t="shared" si="3"/>
        <v>1287</v>
      </c>
      <c r="V18" s="74">
        <f t="shared" si="3"/>
        <v>1296</v>
      </c>
      <c r="W18" s="74">
        <f t="shared" si="3"/>
        <v>1301</v>
      </c>
      <c r="X18" s="74">
        <f t="shared" si="3"/>
        <v>1305</v>
      </c>
      <c r="Y18" s="74">
        <f t="shared" si="3"/>
        <v>1311</v>
      </c>
      <c r="Z18" s="74">
        <f t="shared" si="3"/>
        <v>1316</v>
      </c>
      <c r="AA18" s="74">
        <f t="shared" si="3"/>
        <v>1319</v>
      </c>
      <c r="AB18" s="74">
        <f t="shared" si="3"/>
        <v>1322</v>
      </c>
      <c r="AC18" s="74">
        <f t="shared" si="3"/>
        <v>1323</v>
      </c>
      <c r="AD18" s="74">
        <f t="shared" si="3"/>
        <v>1323</v>
      </c>
      <c r="AE18" s="74">
        <f t="shared" si="3"/>
        <v>1325</v>
      </c>
      <c r="AF18" s="74">
        <f t="shared" si="3"/>
        <v>1326</v>
      </c>
      <c r="AG18" s="74">
        <f t="shared" si="3"/>
        <v>1326</v>
      </c>
      <c r="AH18" s="74">
        <f t="shared" si="3"/>
        <v>1326</v>
      </c>
      <c r="AI18" s="74">
        <f t="shared" si="3"/>
        <v>1326</v>
      </c>
      <c r="AJ18" s="74">
        <f t="shared" si="3"/>
        <v>1326</v>
      </c>
      <c r="AK18" s="74">
        <f t="shared" si="3"/>
        <v>1326</v>
      </c>
      <c r="AL18" s="74">
        <f t="shared" si="3"/>
        <v>1326</v>
      </c>
      <c r="AM18" s="74">
        <f t="shared" si="3"/>
        <v>1326</v>
      </c>
      <c r="AN18" s="74">
        <f t="shared" si="3"/>
        <v>1326</v>
      </c>
      <c r="AO18" s="74">
        <f t="shared" si="3"/>
        <v>1326</v>
      </c>
      <c r="AP18" s="74">
        <f t="shared" si="3"/>
        <v>1326</v>
      </c>
      <c r="AQ18" s="8"/>
      <c r="AS18" s="24"/>
    </row>
    <row r="19" spans="2:45">
      <c r="B19" s="5"/>
      <c r="D19" s="106" t="s">
        <v>71</v>
      </c>
      <c r="E19" s="107"/>
      <c r="F19" s="62" t="s">
        <v>52</v>
      </c>
      <c r="G19" s="74">
        <f t="shared" ref="G19:G23" si="4">SUM(H19:AP19)</f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75">
        <v>0</v>
      </c>
      <c r="AQ19" s="8"/>
      <c r="AS19" s="24"/>
    </row>
    <row r="20" spans="2:45">
      <c r="B20" s="5"/>
      <c r="D20" s="106" t="s">
        <v>72</v>
      </c>
      <c r="E20" s="107"/>
      <c r="F20" s="62" t="s">
        <v>53</v>
      </c>
      <c r="G20" s="74">
        <f t="shared" si="4"/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C20" s="75">
        <v>0</v>
      </c>
      <c r="AD20" s="75">
        <v>0</v>
      </c>
      <c r="AE20" s="75">
        <v>0</v>
      </c>
      <c r="AF20" s="75">
        <v>0</v>
      </c>
      <c r="AG20" s="75">
        <v>0</v>
      </c>
      <c r="AH20" s="75">
        <v>0</v>
      </c>
      <c r="AI20" s="75">
        <v>0</v>
      </c>
      <c r="AJ20" s="75">
        <v>0</v>
      </c>
      <c r="AK20" s="75">
        <v>0</v>
      </c>
      <c r="AL20" s="75">
        <v>0</v>
      </c>
      <c r="AM20" s="75">
        <v>0</v>
      </c>
      <c r="AN20" s="75">
        <v>0</v>
      </c>
      <c r="AO20" s="75">
        <v>0</v>
      </c>
      <c r="AP20" s="75">
        <v>0</v>
      </c>
      <c r="AQ20" s="8"/>
      <c r="AS20" s="24"/>
    </row>
    <row r="21" spans="2:45">
      <c r="B21" s="5"/>
      <c r="D21" s="106" t="s">
        <v>73</v>
      </c>
      <c r="E21" s="107"/>
      <c r="F21" s="62" t="s">
        <v>54</v>
      </c>
      <c r="G21" s="74">
        <f t="shared" si="4"/>
        <v>22193</v>
      </c>
      <c r="H21" s="75">
        <v>480</v>
      </c>
      <c r="I21" s="75">
        <v>488</v>
      </c>
      <c r="J21" s="75">
        <v>516</v>
      </c>
      <c r="K21" s="75">
        <v>540</v>
      </c>
      <c r="L21" s="75">
        <v>565</v>
      </c>
      <c r="M21" s="75">
        <v>601</v>
      </c>
      <c r="N21" s="75">
        <v>608</v>
      </c>
      <c r="O21" s="75">
        <v>615</v>
      </c>
      <c r="P21" s="75">
        <v>623</v>
      </c>
      <c r="Q21" s="75">
        <v>630</v>
      </c>
      <c r="R21" s="75">
        <v>634</v>
      </c>
      <c r="S21" s="75">
        <v>639</v>
      </c>
      <c r="T21" s="75">
        <v>643</v>
      </c>
      <c r="U21" s="75">
        <v>648</v>
      </c>
      <c r="V21" s="75">
        <v>653</v>
      </c>
      <c r="W21" s="75">
        <v>655</v>
      </c>
      <c r="X21" s="75">
        <v>657</v>
      </c>
      <c r="Y21" s="75">
        <v>660</v>
      </c>
      <c r="Z21" s="75">
        <v>662</v>
      </c>
      <c r="AA21" s="75">
        <v>664</v>
      </c>
      <c r="AB21" s="75">
        <v>665</v>
      </c>
      <c r="AC21" s="75">
        <v>666</v>
      </c>
      <c r="AD21" s="75">
        <v>666</v>
      </c>
      <c r="AE21" s="75">
        <v>667</v>
      </c>
      <c r="AF21" s="75">
        <v>668</v>
      </c>
      <c r="AG21" s="75">
        <v>668</v>
      </c>
      <c r="AH21" s="75">
        <v>668</v>
      </c>
      <c r="AI21" s="75">
        <v>668</v>
      </c>
      <c r="AJ21" s="75">
        <v>668</v>
      </c>
      <c r="AK21" s="75">
        <v>668</v>
      </c>
      <c r="AL21" s="75">
        <v>668</v>
      </c>
      <c r="AM21" s="75">
        <v>668</v>
      </c>
      <c r="AN21" s="75">
        <v>668</v>
      </c>
      <c r="AO21" s="75">
        <v>668</v>
      </c>
      <c r="AP21" s="75">
        <v>668</v>
      </c>
      <c r="AQ21" s="8"/>
      <c r="AS21" s="24"/>
    </row>
    <row r="22" spans="2:45">
      <c r="B22" s="5"/>
      <c r="D22" s="106" t="s">
        <v>74</v>
      </c>
      <c r="E22" s="107"/>
      <c r="F22" s="62" t="s">
        <v>11</v>
      </c>
      <c r="G22" s="74">
        <f t="shared" si="4"/>
        <v>7354</v>
      </c>
      <c r="H22" s="75">
        <v>159</v>
      </c>
      <c r="I22" s="75">
        <v>162</v>
      </c>
      <c r="J22" s="75">
        <v>171</v>
      </c>
      <c r="K22" s="75">
        <v>179</v>
      </c>
      <c r="L22" s="75">
        <v>188</v>
      </c>
      <c r="M22" s="75">
        <v>199</v>
      </c>
      <c r="N22" s="75">
        <v>202</v>
      </c>
      <c r="O22" s="75">
        <v>204</v>
      </c>
      <c r="P22" s="75">
        <v>206</v>
      </c>
      <c r="Q22" s="75">
        <v>209</v>
      </c>
      <c r="R22" s="75">
        <v>210</v>
      </c>
      <c r="S22" s="75">
        <v>212</v>
      </c>
      <c r="T22" s="75">
        <v>213</v>
      </c>
      <c r="U22" s="75">
        <v>215</v>
      </c>
      <c r="V22" s="75">
        <v>216</v>
      </c>
      <c r="W22" s="75">
        <v>217</v>
      </c>
      <c r="X22" s="75">
        <v>218</v>
      </c>
      <c r="Y22" s="75">
        <v>219</v>
      </c>
      <c r="Z22" s="75">
        <v>220</v>
      </c>
      <c r="AA22" s="75">
        <v>220</v>
      </c>
      <c r="AB22" s="75">
        <v>221</v>
      </c>
      <c r="AC22" s="75">
        <v>221</v>
      </c>
      <c r="AD22" s="75">
        <v>221</v>
      </c>
      <c r="AE22" s="75">
        <v>221</v>
      </c>
      <c r="AF22" s="75">
        <v>221</v>
      </c>
      <c r="AG22" s="75">
        <v>221</v>
      </c>
      <c r="AH22" s="75">
        <v>221</v>
      </c>
      <c r="AI22" s="75">
        <v>221</v>
      </c>
      <c r="AJ22" s="75">
        <v>221</v>
      </c>
      <c r="AK22" s="75">
        <v>221</v>
      </c>
      <c r="AL22" s="75">
        <v>221</v>
      </c>
      <c r="AM22" s="75">
        <v>221</v>
      </c>
      <c r="AN22" s="75">
        <v>221</v>
      </c>
      <c r="AO22" s="75">
        <v>221</v>
      </c>
      <c r="AP22" s="75">
        <v>221</v>
      </c>
      <c r="AQ22" s="8"/>
      <c r="AS22" s="24"/>
    </row>
    <row r="23" spans="2:45">
      <c r="B23" s="5"/>
      <c r="D23" s="106" t="s">
        <v>75</v>
      </c>
      <c r="E23" s="106"/>
      <c r="F23" s="62" t="s">
        <v>15</v>
      </c>
      <c r="G23" s="74">
        <f t="shared" si="4"/>
        <v>14528</v>
      </c>
      <c r="H23" s="75">
        <v>314</v>
      </c>
      <c r="I23" s="75">
        <v>320</v>
      </c>
      <c r="J23" s="75">
        <v>338</v>
      </c>
      <c r="K23" s="75">
        <v>354</v>
      </c>
      <c r="L23" s="75">
        <v>370</v>
      </c>
      <c r="M23" s="75">
        <v>394</v>
      </c>
      <c r="N23" s="75">
        <v>398</v>
      </c>
      <c r="O23" s="75">
        <v>403</v>
      </c>
      <c r="P23" s="75">
        <v>408</v>
      </c>
      <c r="Q23" s="75">
        <v>412</v>
      </c>
      <c r="R23" s="75">
        <v>415</v>
      </c>
      <c r="S23" s="75">
        <v>418</v>
      </c>
      <c r="T23" s="75">
        <v>421</v>
      </c>
      <c r="U23" s="75">
        <v>424</v>
      </c>
      <c r="V23" s="75">
        <v>427</v>
      </c>
      <c r="W23" s="75">
        <v>429</v>
      </c>
      <c r="X23" s="75">
        <v>430</v>
      </c>
      <c r="Y23" s="75">
        <v>432</v>
      </c>
      <c r="Z23" s="75">
        <v>434</v>
      </c>
      <c r="AA23" s="75">
        <v>435</v>
      </c>
      <c r="AB23" s="75">
        <v>436</v>
      </c>
      <c r="AC23" s="75">
        <v>436</v>
      </c>
      <c r="AD23" s="75">
        <v>436</v>
      </c>
      <c r="AE23" s="75">
        <v>437</v>
      </c>
      <c r="AF23" s="75">
        <v>437</v>
      </c>
      <c r="AG23" s="75">
        <v>437</v>
      </c>
      <c r="AH23" s="75">
        <v>437</v>
      </c>
      <c r="AI23" s="75">
        <v>437</v>
      </c>
      <c r="AJ23" s="75">
        <v>437</v>
      </c>
      <c r="AK23" s="75">
        <v>437</v>
      </c>
      <c r="AL23" s="75">
        <v>437</v>
      </c>
      <c r="AM23" s="75">
        <v>437</v>
      </c>
      <c r="AN23" s="75">
        <v>437</v>
      </c>
      <c r="AO23" s="75">
        <v>437</v>
      </c>
      <c r="AP23" s="75">
        <v>437</v>
      </c>
      <c r="AQ23" s="8"/>
      <c r="AS23" s="24"/>
    </row>
    <row r="24" spans="2:45">
      <c r="B24" s="5"/>
      <c r="D24" s="106"/>
      <c r="E24" s="106"/>
      <c r="F24" s="52"/>
      <c r="G24" s="57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8"/>
      <c r="AS24" s="24"/>
    </row>
    <row r="25" spans="2:45" s="22" customFormat="1">
      <c r="B25" s="5"/>
      <c r="D25" s="108"/>
      <c r="E25" s="109"/>
      <c r="F25" s="61" t="s">
        <v>56</v>
      </c>
      <c r="G25" s="74">
        <f>SUM(H25:AP25)</f>
        <v>21574</v>
      </c>
      <c r="H25" s="74">
        <f>SUM(H26:H30)</f>
        <v>3</v>
      </c>
      <c r="I25" s="74">
        <f t="shared" ref="I25:AP25" si="5">SUM(I26:I30)</f>
        <v>5</v>
      </c>
      <c r="J25" s="74">
        <f t="shared" si="5"/>
        <v>37</v>
      </c>
      <c r="K25" s="74">
        <f t="shared" si="5"/>
        <v>581</v>
      </c>
      <c r="L25" s="74">
        <f t="shared" si="5"/>
        <v>859</v>
      </c>
      <c r="M25" s="74">
        <f t="shared" si="5"/>
        <v>830</v>
      </c>
      <c r="N25" s="74">
        <f t="shared" si="5"/>
        <v>792</v>
      </c>
      <c r="O25" s="74">
        <f t="shared" si="5"/>
        <v>754</v>
      </c>
      <c r="P25" s="74">
        <f t="shared" si="5"/>
        <v>714</v>
      </c>
      <c r="Q25" s="74">
        <f t="shared" si="5"/>
        <v>673</v>
      </c>
      <c r="R25" s="74">
        <f t="shared" si="5"/>
        <v>628</v>
      </c>
      <c r="S25" s="74">
        <f t="shared" si="5"/>
        <v>633</v>
      </c>
      <c r="T25" s="74">
        <f t="shared" si="5"/>
        <v>638</v>
      </c>
      <c r="U25" s="74">
        <f t="shared" si="5"/>
        <v>643</v>
      </c>
      <c r="V25" s="74">
        <f t="shared" si="5"/>
        <v>648</v>
      </c>
      <c r="W25" s="74">
        <f t="shared" si="5"/>
        <v>650</v>
      </c>
      <c r="X25" s="74">
        <f t="shared" si="5"/>
        <v>653</v>
      </c>
      <c r="Y25" s="74">
        <f t="shared" si="5"/>
        <v>655</v>
      </c>
      <c r="Z25" s="74">
        <f t="shared" si="5"/>
        <v>658</v>
      </c>
      <c r="AA25" s="74">
        <f t="shared" si="5"/>
        <v>661</v>
      </c>
      <c r="AB25" s="74">
        <f t="shared" si="5"/>
        <v>661</v>
      </c>
      <c r="AC25" s="74">
        <f t="shared" si="5"/>
        <v>662</v>
      </c>
      <c r="AD25" s="74">
        <f t="shared" si="5"/>
        <v>662</v>
      </c>
      <c r="AE25" s="74">
        <f t="shared" si="5"/>
        <v>663</v>
      </c>
      <c r="AF25" s="74">
        <f t="shared" si="5"/>
        <v>663</v>
      </c>
      <c r="AG25" s="74">
        <f t="shared" si="5"/>
        <v>662</v>
      </c>
      <c r="AH25" s="74">
        <f t="shared" si="5"/>
        <v>661</v>
      </c>
      <c r="AI25" s="74">
        <f t="shared" si="5"/>
        <v>660</v>
      </c>
      <c r="AJ25" s="74">
        <f t="shared" si="5"/>
        <v>659</v>
      </c>
      <c r="AK25" s="74">
        <f t="shared" si="5"/>
        <v>657</v>
      </c>
      <c r="AL25" s="74">
        <f t="shared" si="5"/>
        <v>655</v>
      </c>
      <c r="AM25" s="74">
        <f t="shared" si="5"/>
        <v>652</v>
      </c>
      <c r="AN25" s="74">
        <f t="shared" si="5"/>
        <v>650</v>
      </c>
      <c r="AO25" s="74">
        <f t="shared" si="5"/>
        <v>647</v>
      </c>
      <c r="AP25" s="74">
        <f t="shared" si="5"/>
        <v>645</v>
      </c>
      <c r="AQ25" s="8"/>
      <c r="AS25" s="24"/>
    </row>
    <row r="26" spans="2:45">
      <c r="B26" s="5"/>
      <c r="D26" s="106" t="s">
        <v>76</v>
      </c>
      <c r="E26" s="107"/>
      <c r="F26" s="62" t="s">
        <v>52</v>
      </c>
      <c r="G26" s="74">
        <f t="shared" ref="G26:G30" si="6">SUM(H26:AP26)</f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  <c r="AB26" s="75">
        <v>0</v>
      </c>
      <c r="AC26" s="75">
        <v>0</v>
      </c>
      <c r="AD26" s="75">
        <v>0</v>
      </c>
      <c r="AE26" s="75">
        <v>0</v>
      </c>
      <c r="AF26" s="75">
        <v>0</v>
      </c>
      <c r="AG26" s="75">
        <v>0</v>
      </c>
      <c r="AH26" s="75">
        <v>0</v>
      </c>
      <c r="AI26" s="75">
        <v>0</v>
      </c>
      <c r="AJ26" s="75">
        <v>0</v>
      </c>
      <c r="AK26" s="75">
        <v>0</v>
      </c>
      <c r="AL26" s="75">
        <v>0</v>
      </c>
      <c r="AM26" s="75">
        <v>0</v>
      </c>
      <c r="AN26" s="75">
        <v>0</v>
      </c>
      <c r="AO26" s="75">
        <v>0</v>
      </c>
      <c r="AP26" s="75">
        <v>0</v>
      </c>
      <c r="AQ26" s="8"/>
      <c r="AS26" s="24"/>
    </row>
    <row r="27" spans="2:45">
      <c r="B27" s="5"/>
      <c r="D27" s="106" t="s">
        <v>77</v>
      </c>
      <c r="E27" s="107"/>
      <c r="F27" s="62" t="s">
        <v>53</v>
      </c>
      <c r="G27" s="74">
        <f t="shared" si="6"/>
        <v>21574</v>
      </c>
      <c r="H27" s="75">
        <v>3</v>
      </c>
      <c r="I27" s="75">
        <v>5</v>
      </c>
      <c r="J27" s="75">
        <v>37</v>
      </c>
      <c r="K27" s="75">
        <v>581</v>
      </c>
      <c r="L27" s="75">
        <v>859</v>
      </c>
      <c r="M27" s="75">
        <v>830</v>
      </c>
      <c r="N27" s="75">
        <v>792</v>
      </c>
      <c r="O27" s="75">
        <v>754</v>
      </c>
      <c r="P27" s="75">
        <v>714</v>
      </c>
      <c r="Q27" s="75">
        <v>673</v>
      </c>
      <c r="R27" s="75">
        <v>628</v>
      </c>
      <c r="S27" s="75">
        <v>633</v>
      </c>
      <c r="T27" s="75">
        <v>638</v>
      </c>
      <c r="U27" s="75">
        <v>643</v>
      </c>
      <c r="V27" s="75">
        <v>648</v>
      </c>
      <c r="W27" s="75">
        <v>650</v>
      </c>
      <c r="X27" s="75">
        <v>653</v>
      </c>
      <c r="Y27" s="75">
        <v>655</v>
      </c>
      <c r="Z27" s="75">
        <v>658</v>
      </c>
      <c r="AA27" s="75">
        <v>661</v>
      </c>
      <c r="AB27" s="75">
        <v>661</v>
      </c>
      <c r="AC27" s="75">
        <v>662</v>
      </c>
      <c r="AD27" s="75">
        <v>662</v>
      </c>
      <c r="AE27" s="75">
        <v>663</v>
      </c>
      <c r="AF27" s="75">
        <v>663</v>
      </c>
      <c r="AG27" s="75">
        <v>662</v>
      </c>
      <c r="AH27" s="75">
        <v>661</v>
      </c>
      <c r="AI27" s="75">
        <v>660</v>
      </c>
      <c r="AJ27" s="75">
        <v>659</v>
      </c>
      <c r="AK27" s="75">
        <v>657</v>
      </c>
      <c r="AL27" s="75">
        <v>655</v>
      </c>
      <c r="AM27" s="75">
        <v>652</v>
      </c>
      <c r="AN27" s="75">
        <v>650</v>
      </c>
      <c r="AO27" s="75">
        <v>647</v>
      </c>
      <c r="AP27" s="75">
        <v>645</v>
      </c>
      <c r="AQ27" s="8"/>
      <c r="AS27" s="24"/>
    </row>
    <row r="28" spans="2:45">
      <c r="B28" s="5"/>
      <c r="D28" s="106" t="s">
        <v>78</v>
      </c>
      <c r="E28" s="107"/>
      <c r="F28" s="62" t="s">
        <v>54</v>
      </c>
      <c r="G28" s="74">
        <f t="shared" si="6"/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75">
        <v>0</v>
      </c>
      <c r="AC28" s="75">
        <v>0</v>
      </c>
      <c r="AD28" s="75">
        <v>0</v>
      </c>
      <c r="AE28" s="75">
        <v>0</v>
      </c>
      <c r="AF28" s="75">
        <v>0</v>
      </c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75">
        <v>0</v>
      </c>
      <c r="AN28" s="75">
        <v>0</v>
      </c>
      <c r="AO28" s="75">
        <v>0</v>
      </c>
      <c r="AP28" s="75">
        <v>0</v>
      </c>
      <c r="AQ28" s="8"/>
      <c r="AS28" s="24"/>
    </row>
    <row r="29" spans="2:45">
      <c r="B29" s="5"/>
      <c r="D29" s="106" t="s">
        <v>79</v>
      </c>
      <c r="E29" s="107"/>
      <c r="F29" s="62" t="s">
        <v>11</v>
      </c>
      <c r="G29" s="74">
        <f t="shared" si="6"/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75">
        <v>0</v>
      </c>
      <c r="AG29" s="75">
        <v>0</v>
      </c>
      <c r="AH29" s="75">
        <v>0</v>
      </c>
      <c r="AI29" s="75">
        <v>0</v>
      </c>
      <c r="AJ29" s="75">
        <v>0</v>
      </c>
      <c r="AK29" s="75">
        <v>0</v>
      </c>
      <c r="AL29" s="75">
        <v>0</v>
      </c>
      <c r="AM29" s="75">
        <v>0</v>
      </c>
      <c r="AN29" s="75">
        <v>0</v>
      </c>
      <c r="AO29" s="75">
        <v>0</v>
      </c>
      <c r="AP29" s="75">
        <v>0</v>
      </c>
      <c r="AQ29" s="8"/>
      <c r="AS29" s="24"/>
    </row>
    <row r="30" spans="2:45">
      <c r="B30" s="5"/>
      <c r="D30" s="106" t="s">
        <v>80</v>
      </c>
      <c r="E30" s="106"/>
      <c r="F30" s="62" t="s">
        <v>15</v>
      </c>
      <c r="G30" s="74">
        <f t="shared" si="6"/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75">
        <v>0</v>
      </c>
      <c r="AC30" s="75">
        <v>0</v>
      </c>
      <c r="AD30" s="75">
        <v>0</v>
      </c>
      <c r="AE30" s="75">
        <v>0</v>
      </c>
      <c r="AF30" s="75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75">
        <v>0</v>
      </c>
      <c r="AQ30" s="8"/>
      <c r="AS30" s="24"/>
    </row>
    <row r="31" spans="2:45">
      <c r="B31" s="5"/>
      <c r="D31" s="106"/>
      <c r="E31" s="106"/>
      <c r="F31" s="52"/>
      <c r="G31" s="57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8"/>
      <c r="AS31" s="24"/>
    </row>
    <row r="32" spans="2:45" s="22" customFormat="1">
      <c r="B32" s="5"/>
      <c r="D32" s="108"/>
      <c r="E32" s="109"/>
      <c r="F32" s="61" t="s">
        <v>57</v>
      </c>
      <c r="G32" s="74">
        <f>SUM(H32:AP32)</f>
        <v>15778</v>
      </c>
      <c r="H32" s="74">
        <f>SUM(H33:H37)</f>
        <v>0</v>
      </c>
      <c r="I32" s="74">
        <f t="shared" ref="I32:AP32" si="7">SUM(I33:I37)</f>
        <v>0</v>
      </c>
      <c r="J32" s="74">
        <f t="shared" si="7"/>
        <v>0</v>
      </c>
      <c r="K32" s="74">
        <f t="shared" si="7"/>
        <v>482</v>
      </c>
      <c r="L32" s="74">
        <f t="shared" si="7"/>
        <v>828</v>
      </c>
      <c r="M32" s="74">
        <f t="shared" si="7"/>
        <v>1124</v>
      </c>
      <c r="N32" s="74">
        <f t="shared" si="7"/>
        <v>506</v>
      </c>
      <c r="O32" s="74">
        <f t="shared" si="7"/>
        <v>492</v>
      </c>
      <c r="P32" s="74">
        <f t="shared" si="7"/>
        <v>477</v>
      </c>
      <c r="Q32" s="74">
        <f t="shared" si="7"/>
        <v>461</v>
      </c>
      <c r="R32" s="74">
        <f t="shared" si="7"/>
        <v>444</v>
      </c>
      <c r="S32" s="74">
        <f t="shared" si="7"/>
        <v>446</v>
      </c>
      <c r="T32" s="74">
        <f t="shared" si="7"/>
        <v>449</v>
      </c>
      <c r="U32" s="74">
        <f t="shared" si="7"/>
        <v>451</v>
      </c>
      <c r="V32" s="74">
        <f t="shared" si="7"/>
        <v>454</v>
      </c>
      <c r="W32" s="74">
        <f t="shared" si="7"/>
        <v>455</v>
      </c>
      <c r="X32" s="74">
        <f t="shared" si="7"/>
        <v>456</v>
      </c>
      <c r="Y32" s="74">
        <f t="shared" si="7"/>
        <v>458</v>
      </c>
      <c r="Z32" s="74">
        <f t="shared" si="7"/>
        <v>459</v>
      </c>
      <c r="AA32" s="74">
        <f t="shared" si="7"/>
        <v>460</v>
      </c>
      <c r="AB32" s="74">
        <f t="shared" si="7"/>
        <v>460</v>
      </c>
      <c r="AC32" s="74">
        <f t="shared" si="7"/>
        <v>460</v>
      </c>
      <c r="AD32" s="74">
        <f t="shared" si="7"/>
        <v>460</v>
      </c>
      <c r="AE32" s="74">
        <f t="shared" si="7"/>
        <v>461</v>
      </c>
      <c r="AF32" s="74">
        <f t="shared" si="7"/>
        <v>462</v>
      </c>
      <c r="AG32" s="74">
        <f t="shared" si="7"/>
        <v>460</v>
      </c>
      <c r="AH32" s="74">
        <f t="shared" si="7"/>
        <v>460</v>
      </c>
      <c r="AI32" s="74">
        <f t="shared" si="7"/>
        <v>459</v>
      </c>
      <c r="AJ32" s="74">
        <f t="shared" si="7"/>
        <v>459</v>
      </c>
      <c r="AK32" s="74">
        <f t="shared" si="7"/>
        <v>459</v>
      </c>
      <c r="AL32" s="74">
        <f t="shared" si="7"/>
        <v>458</v>
      </c>
      <c r="AM32" s="74">
        <f t="shared" si="7"/>
        <v>456</v>
      </c>
      <c r="AN32" s="74">
        <f t="shared" si="7"/>
        <v>455</v>
      </c>
      <c r="AO32" s="74">
        <f t="shared" si="7"/>
        <v>454</v>
      </c>
      <c r="AP32" s="74">
        <f t="shared" si="7"/>
        <v>453</v>
      </c>
      <c r="AQ32" s="8"/>
      <c r="AS32" s="24"/>
    </row>
    <row r="33" spans="2:45">
      <c r="B33" s="5"/>
      <c r="D33" s="106" t="s">
        <v>81</v>
      </c>
      <c r="E33" s="107"/>
      <c r="F33" s="62" t="s">
        <v>52</v>
      </c>
      <c r="G33" s="74">
        <f t="shared" ref="G33:G37" si="8">SUM(H33:AP33)</f>
        <v>6383</v>
      </c>
      <c r="H33" s="75">
        <v>0</v>
      </c>
      <c r="I33" s="75">
        <v>0</v>
      </c>
      <c r="J33" s="75">
        <v>0</v>
      </c>
      <c r="K33" s="75">
        <v>155</v>
      </c>
      <c r="L33" s="75">
        <v>180</v>
      </c>
      <c r="M33" s="75">
        <v>196</v>
      </c>
      <c r="N33" s="75">
        <v>197</v>
      </c>
      <c r="O33" s="75">
        <v>198</v>
      </c>
      <c r="P33" s="75">
        <v>199</v>
      </c>
      <c r="Q33" s="75">
        <v>199</v>
      </c>
      <c r="R33" s="75">
        <v>200</v>
      </c>
      <c r="S33" s="75">
        <v>200</v>
      </c>
      <c r="T33" s="75">
        <v>201</v>
      </c>
      <c r="U33" s="75">
        <v>201</v>
      </c>
      <c r="V33" s="75">
        <v>202</v>
      </c>
      <c r="W33" s="75">
        <v>202</v>
      </c>
      <c r="X33" s="75">
        <v>202</v>
      </c>
      <c r="Y33" s="75">
        <v>203</v>
      </c>
      <c r="Z33" s="75">
        <v>203</v>
      </c>
      <c r="AA33" s="75">
        <v>203</v>
      </c>
      <c r="AB33" s="75">
        <v>203</v>
      </c>
      <c r="AC33" s="75">
        <v>203</v>
      </c>
      <c r="AD33" s="75">
        <v>203</v>
      </c>
      <c r="AE33" s="75">
        <v>203</v>
      </c>
      <c r="AF33" s="75">
        <v>204</v>
      </c>
      <c r="AG33" s="75">
        <v>203</v>
      </c>
      <c r="AH33" s="75">
        <v>203</v>
      </c>
      <c r="AI33" s="75">
        <v>203</v>
      </c>
      <c r="AJ33" s="75">
        <v>203</v>
      </c>
      <c r="AK33" s="75">
        <v>203</v>
      </c>
      <c r="AL33" s="75">
        <v>203</v>
      </c>
      <c r="AM33" s="75">
        <v>202</v>
      </c>
      <c r="AN33" s="75">
        <v>202</v>
      </c>
      <c r="AO33" s="75">
        <v>202</v>
      </c>
      <c r="AP33" s="75">
        <v>202</v>
      </c>
      <c r="AQ33" s="8"/>
      <c r="AS33" s="24"/>
    </row>
    <row r="34" spans="2:45">
      <c r="B34" s="5"/>
      <c r="D34" s="106" t="s">
        <v>82</v>
      </c>
      <c r="E34" s="107"/>
      <c r="F34" s="62" t="s">
        <v>53</v>
      </c>
      <c r="G34" s="74">
        <f t="shared" si="8"/>
        <v>9395</v>
      </c>
      <c r="H34" s="75">
        <v>0</v>
      </c>
      <c r="I34" s="75">
        <v>0</v>
      </c>
      <c r="J34" s="75">
        <v>0</v>
      </c>
      <c r="K34" s="75">
        <v>327</v>
      </c>
      <c r="L34" s="75">
        <v>648</v>
      </c>
      <c r="M34" s="75">
        <v>928</v>
      </c>
      <c r="N34" s="75">
        <v>309</v>
      </c>
      <c r="O34" s="75">
        <v>294</v>
      </c>
      <c r="P34" s="75">
        <v>278</v>
      </c>
      <c r="Q34" s="75">
        <v>262</v>
      </c>
      <c r="R34" s="75">
        <v>244</v>
      </c>
      <c r="S34" s="75">
        <v>246</v>
      </c>
      <c r="T34" s="75">
        <v>248</v>
      </c>
      <c r="U34" s="75">
        <v>250</v>
      </c>
      <c r="V34" s="75">
        <v>252</v>
      </c>
      <c r="W34" s="75">
        <v>253</v>
      </c>
      <c r="X34" s="75">
        <v>254</v>
      </c>
      <c r="Y34" s="75">
        <v>255</v>
      </c>
      <c r="Z34" s="75">
        <v>256</v>
      </c>
      <c r="AA34" s="75">
        <v>257</v>
      </c>
      <c r="AB34" s="75">
        <v>257</v>
      </c>
      <c r="AC34" s="75">
        <v>257</v>
      </c>
      <c r="AD34" s="75">
        <v>257</v>
      </c>
      <c r="AE34" s="75">
        <v>258</v>
      </c>
      <c r="AF34" s="75">
        <v>258</v>
      </c>
      <c r="AG34" s="75">
        <v>257</v>
      </c>
      <c r="AH34" s="75">
        <v>257</v>
      </c>
      <c r="AI34" s="75">
        <v>256</v>
      </c>
      <c r="AJ34" s="75">
        <v>256</v>
      </c>
      <c r="AK34" s="75">
        <v>256</v>
      </c>
      <c r="AL34" s="75">
        <v>255</v>
      </c>
      <c r="AM34" s="75">
        <v>254</v>
      </c>
      <c r="AN34" s="75">
        <v>253</v>
      </c>
      <c r="AO34" s="75">
        <v>252</v>
      </c>
      <c r="AP34" s="75">
        <v>251</v>
      </c>
      <c r="AQ34" s="8"/>
      <c r="AS34" s="24"/>
    </row>
    <row r="35" spans="2:45">
      <c r="B35" s="5"/>
      <c r="D35" s="106" t="s">
        <v>83</v>
      </c>
      <c r="E35" s="107"/>
      <c r="F35" s="62" t="s">
        <v>54</v>
      </c>
      <c r="G35" s="74">
        <f t="shared" si="8"/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75">
        <v>0</v>
      </c>
      <c r="AQ35" s="8"/>
      <c r="AS35" s="24"/>
    </row>
    <row r="36" spans="2:45">
      <c r="B36" s="5"/>
      <c r="D36" s="106" t="s">
        <v>84</v>
      </c>
      <c r="E36" s="107"/>
      <c r="F36" s="62" t="s">
        <v>11</v>
      </c>
      <c r="G36" s="74">
        <f t="shared" si="8"/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  <c r="AB36" s="75">
        <v>0</v>
      </c>
      <c r="AC36" s="75">
        <v>0</v>
      </c>
      <c r="AD36" s="75">
        <v>0</v>
      </c>
      <c r="AE36" s="75">
        <v>0</v>
      </c>
      <c r="AF36" s="75">
        <v>0</v>
      </c>
      <c r="AG36" s="75">
        <v>0</v>
      </c>
      <c r="AH36" s="75">
        <v>0</v>
      </c>
      <c r="AI36" s="75">
        <v>0</v>
      </c>
      <c r="AJ36" s="75">
        <v>0</v>
      </c>
      <c r="AK36" s="75">
        <v>0</v>
      </c>
      <c r="AL36" s="75">
        <v>0</v>
      </c>
      <c r="AM36" s="75">
        <v>0</v>
      </c>
      <c r="AN36" s="75">
        <v>0</v>
      </c>
      <c r="AO36" s="75">
        <v>0</v>
      </c>
      <c r="AP36" s="75">
        <v>0</v>
      </c>
      <c r="AQ36" s="8"/>
      <c r="AS36" s="24"/>
    </row>
    <row r="37" spans="2:45">
      <c r="B37" s="5"/>
      <c r="D37" s="106" t="s">
        <v>85</v>
      </c>
      <c r="E37" s="106"/>
      <c r="F37" s="62" t="s">
        <v>15</v>
      </c>
      <c r="G37" s="74">
        <f t="shared" si="8"/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75">
        <v>0</v>
      </c>
      <c r="AE37" s="75">
        <v>0</v>
      </c>
      <c r="AF37" s="75">
        <v>0</v>
      </c>
      <c r="AG37" s="75">
        <v>0</v>
      </c>
      <c r="AH37" s="75">
        <v>0</v>
      </c>
      <c r="AI37" s="75">
        <v>0</v>
      </c>
      <c r="AJ37" s="75">
        <v>0</v>
      </c>
      <c r="AK37" s="75">
        <v>0</v>
      </c>
      <c r="AL37" s="75">
        <v>0</v>
      </c>
      <c r="AM37" s="75">
        <v>0</v>
      </c>
      <c r="AN37" s="75">
        <v>0</v>
      </c>
      <c r="AO37" s="75">
        <v>0</v>
      </c>
      <c r="AP37" s="75">
        <v>0</v>
      </c>
      <c r="AQ37" s="8"/>
      <c r="AS37" s="24"/>
    </row>
    <row r="38" spans="2:45">
      <c r="B38" s="5"/>
      <c r="D38" s="106"/>
      <c r="E38" s="106"/>
      <c r="F38" s="52"/>
      <c r="G38" s="57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8"/>
      <c r="AS38" s="24"/>
    </row>
    <row r="39" spans="2:45">
      <c r="B39" s="5"/>
      <c r="D39" s="106"/>
      <c r="E39" s="110">
        <f>E10+1</f>
        <v>2</v>
      </c>
      <c r="F39" s="60" t="str">
        <f>LOOKUP(E39,CAPEX!$E$11:$E$13,CAPEX!$F$11:$F$13)</f>
        <v>Paty do Alferes</v>
      </c>
      <c r="G39" s="7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8"/>
      <c r="AS39" s="24"/>
    </row>
    <row r="40" spans="2:45" s="22" customFormat="1">
      <c r="B40" s="5"/>
      <c r="D40" s="108"/>
      <c r="E40" s="109"/>
      <c r="F40" s="61" t="s">
        <v>51</v>
      </c>
      <c r="G40" s="74">
        <f t="shared" ref="G40:G45" si="9">SUM(H40:AP40)</f>
        <v>36479</v>
      </c>
      <c r="H40" s="74">
        <f t="shared" ref="H40:AP40" si="10">SUM(H41:H45)</f>
        <v>977</v>
      </c>
      <c r="I40" s="74">
        <f t="shared" si="10"/>
        <v>998</v>
      </c>
      <c r="J40" s="74">
        <f t="shared" si="10"/>
        <v>1054</v>
      </c>
      <c r="K40" s="74">
        <f t="shared" si="10"/>
        <v>1055</v>
      </c>
      <c r="L40" s="74">
        <f t="shared" si="10"/>
        <v>1051</v>
      </c>
      <c r="M40" s="74">
        <f t="shared" si="10"/>
        <v>1044</v>
      </c>
      <c r="N40" s="74">
        <f t="shared" si="10"/>
        <v>1036</v>
      </c>
      <c r="O40" s="74">
        <f t="shared" si="10"/>
        <v>1025</v>
      </c>
      <c r="P40" s="74">
        <f t="shared" si="10"/>
        <v>918</v>
      </c>
      <c r="Q40" s="74">
        <f t="shared" si="10"/>
        <v>978</v>
      </c>
      <c r="R40" s="74">
        <f t="shared" si="10"/>
        <v>998</v>
      </c>
      <c r="S40" s="74">
        <f t="shared" si="10"/>
        <v>998</v>
      </c>
      <c r="T40" s="74">
        <f t="shared" si="10"/>
        <v>1019</v>
      </c>
      <c r="U40" s="74">
        <f t="shared" si="10"/>
        <v>1029</v>
      </c>
      <c r="V40" s="74">
        <f t="shared" si="10"/>
        <v>1037</v>
      </c>
      <c r="W40" s="74">
        <f t="shared" si="10"/>
        <v>1044</v>
      </c>
      <c r="X40" s="74">
        <f t="shared" si="10"/>
        <v>1048</v>
      </c>
      <c r="Y40" s="74">
        <f t="shared" si="10"/>
        <v>1052</v>
      </c>
      <c r="Z40" s="74">
        <f t="shared" si="10"/>
        <v>1057</v>
      </c>
      <c r="AA40" s="74">
        <f t="shared" si="10"/>
        <v>1063</v>
      </c>
      <c r="AB40" s="74">
        <f t="shared" si="10"/>
        <v>1064</v>
      </c>
      <c r="AC40" s="74">
        <f t="shared" si="10"/>
        <v>1066</v>
      </c>
      <c r="AD40" s="74">
        <f t="shared" si="10"/>
        <v>1068</v>
      </c>
      <c r="AE40" s="74">
        <f t="shared" si="10"/>
        <v>1070</v>
      </c>
      <c r="AF40" s="74">
        <f t="shared" si="10"/>
        <v>1071</v>
      </c>
      <c r="AG40" s="74">
        <f t="shared" si="10"/>
        <v>1070</v>
      </c>
      <c r="AH40" s="74">
        <f t="shared" si="10"/>
        <v>1070</v>
      </c>
      <c r="AI40" s="74">
        <f t="shared" si="10"/>
        <v>1069</v>
      </c>
      <c r="AJ40" s="74">
        <f t="shared" si="10"/>
        <v>1069</v>
      </c>
      <c r="AK40" s="74">
        <f t="shared" si="10"/>
        <v>1069</v>
      </c>
      <c r="AL40" s="74">
        <f t="shared" si="10"/>
        <v>1067</v>
      </c>
      <c r="AM40" s="74">
        <f t="shared" si="10"/>
        <v>1064</v>
      </c>
      <c r="AN40" s="74">
        <f t="shared" si="10"/>
        <v>1063</v>
      </c>
      <c r="AO40" s="74">
        <f t="shared" si="10"/>
        <v>1060</v>
      </c>
      <c r="AP40" s="74">
        <f t="shared" si="10"/>
        <v>1058</v>
      </c>
      <c r="AQ40" s="8"/>
      <c r="AS40" s="24"/>
    </row>
    <row r="41" spans="2:45">
      <c r="B41" s="5"/>
      <c r="D41" s="106" t="s">
        <v>66</v>
      </c>
      <c r="E41" s="107"/>
      <c r="F41" s="62" t="s">
        <v>52</v>
      </c>
      <c r="G41" s="74">
        <f t="shared" si="9"/>
        <v>6888</v>
      </c>
      <c r="H41" s="75">
        <v>153</v>
      </c>
      <c r="I41" s="75">
        <v>156</v>
      </c>
      <c r="J41" s="75">
        <v>207</v>
      </c>
      <c r="K41" s="75">
        <v>205</v>
      </c>
      <c r="L41" s="75">
        <v>202</v>
      </c>
      <c r="M41" s="75">
        <v>200</v>
      </c>
      <c r="N41" s="75">
        <v>198</v>
      </c>
      <c r="O41" s="75">
        <v>196</v>
      </c>
      <c r="P41" s="75">
        <v>173</v>
      </c>
      <c r="Q41" s="75">
        <v>185</v>
      </c>
      <c r="R41" s="75">
        <v>189</v>
      </c>
      <c r="S41" s="75">
        <v>189</v>
      </c>
      <c r="T41" s="75">
        <v>193</v>
      </c>
      <c r="U41" s="75">
        <v>195</v>
      </c>
      <c r="V41" s="75">
        <v>197</v>
      </c>
      <c r="W41" s="75">
        <v>198</v>
      </c>
      <c r="X41" s="75">
        <v>199</v>
      </c>
      <c r="Y41" s="75">
        <v>200</v>
      </c>
      <c r="Z41" s="75">
        <v>201</v>
      </c>
      <c r="AA41" s="75">
        <v>202</v>
      </c>
      <c r="AB41" s="75">
        <v>202</v>
      </c>
      <c r="AC41" s="75">
        <v>203</v>
      </c>
      <c r="AD41" s="75">
        <v>203</v>
      </c>
      <c r="AE41" s="75">
        <v>204</v>
      </c>
      <c r="AF41" s="75">
        <v>204</v>
      </c>
      <c r="AG41" s="75">
        <v>204</v>
      </c>
      <c r="AH41" s="75">
        <v>204</v>
      </c>
      <c r="AI41" s="75">
        <v>204</v>
      </c>
      <c r="AJ41" s="75">
        <v>204</v>
      </c>
      <c r="AK41" s="75">
        <v>204</v>
      </c>
      <c r="AL41" s="75">
        <v>204</v>
      </c>
      <c r="AM41" s="75">
        <v>203</v>
      </c>
      <c r="AN41" s="75">
        <v>203</v>
      </c>
      <c r="AO41" s="75">
        <v>202</v>
      </c>
      <c r="AP41" s="75">
        <v>202</v>
      </c>
      <c r="AQ41" s="8"/>
      <c r="AS41" s="24"/>
    </row>
    <row r="42" spans="2:45">
      <c r="B42" s="5"/>
      <c r="D42" s="106" t="s">
        <v>67</v>
      </c>
      <c r="E42" s="107"/>
      <c r="F42" s="62" t="s">
        <v>53</v>
      </c>
      <c r="G42" s="74">
        <f t="shared" si="9"/>
        <v>26906</v>
      </c>
      <c r="H42" s="75">
        <v>772</v>
      </c>
      <c r="I42" s="75">
        <v>789</v>
      </c>
      <c r="J42" s="75">
        <v>792</v>
      </c>
      <c r="K42" s="75">
        <v>792</v>
      </c>
      <c r="L42" s="75">
        <v>789</v>
      </c>
      <c r="M42" s="75">
        <v>782</v>
      </c>
      <c r="N42" s="75">
        <v>773</v>
      </c>
      <c r="O42" s="75">
        <v>762</v>
      </c>
      <c r="P42" s="75">
        <v>675</v>
      </c>
      <c r="Q42" s="75">
        <v>721</v>
      </c>
      <c r="R42" s="75">
        <v>736</v>
      </c>
      <c r="S42" s="75">
        <v>733</v>
      </c>
      <c r="T42" s="75">
        <v>748</v>
      </c>
      <c r="U42" s="75">
        <v>755</v>
      </c>
      <c r="V42" s="75">
        <v>761</v>
      </c>
      <c r="W42" s="75">
        <v>764</v>
      </c>
      <c r="X42" s="75">
        <v>767</v>
      </c>
      <c r="Y42" s="75">
        <v>770</v>
      </c>
      <c r="Z42" s="75">
        <v>773</v>
      </c>
      <c r="AA42" s="75">
        <v>777</v>
      </c>
      <c r="AB42" s="75">
        <v>778</v>
      </c>
      <c r="AC42" s="75">
        <v>779</v>
      </c>
      <c r="AD42" s="75">
        <v>780</v>
      </c>
      <c r="AE42" s="75">
        <v>781</v>
      </c>
      <c r="AF42" s="75">
        <v>782</v>
      </c>
      <c r="AG42" s="75">
        <v>781</v>
      </c>
      <c r="AH42" s="75">
        <v>781</v>
      </c>
      <c r="AI42" s="75">
        <v>780</v>
      </c>
      <c r="AJ42" s="75">
        <v>780</v>
      </c>
      <c r="AK42" s="75">
        <v>780</v>
      </c>
      <c r="AL42" s="75">
        <v>778</v>
      </c>
      <c r="AM42" s="75">
        <v>776</v>
      </c>
      <c r="AN42" s="75">
        <v>775</v>
      </c>
      <c r="AO42" s="75">
        <v>773</v>
      </c>
      <c r="AP42" s="75">
        <v>771</v>
      </c>
      <c r="AQ42" s="8"/>
      <c r="AS42" s="24"/>
    </row>
    <row r="43" spans="2:45">
      <c r="B43" s="5"/>
      <c r="D43" s="106" t="s">
        <v>68</v>
      </c>
      <c r="E43" s="107"/>
      <c r="F43" s="62" t="s">
        <v>54</v>
      </c>
      <c r="G43" s="74">
        <f t="shared" si="9"/>
        <v>1353</v>
      </c>
      <c r="H43" s="75">
        <v>26</v>
      </c>
      <c r="I43" s="75">
        <v>27</v>
      </c>
      <c r="J43" s="75">
        <v>28</v>
      </c>
      <c r="K43" s="75">
        <v>29</v>
      </c>
      <c r="L43" s="75">
        <v>30</v>
      </c>
      <c r="M43" s="75">
        <v>31</v>
      </c>
      <c r="N43" s="75">
        <v>33</v>
      </c>
      <c r="O43" s="75">
        <v>34</v>
      </c>
      <c r="P43" s="75">
        <v>35</v>
      </c>
      <c r="Q43" s="75">
        <v>36</v>
      </c>
      <c r="R43" s="75">
        <v>37</v>
      </c>
      <c r="S43" s="75">
        <v>38</v>
      </c>
      <c r="T43" s="75">
        <v>39</v>
      </c>
      <c r="U43" s="75">
        <v>40</v>
      </c>
      <c r="V43" s="75">
        <v>40</v>
      </c>
      <c r="W43" s="75">
        <v>41</v>
      </c>
      <c r="X43" s="75">
        <v>41</v>
      </c>
      <c r="Y43" s="75">
        <v>41</v>
      </c>
      <c r="Z43" s="75">
        <v>42</v>
      </c>
      <c r="AA43" s="75">
        <v>42</v>
      </c>
      <c r="AB43" s="75">
        <v>42</v>
      </c>
      <c r="AC43" s="75">
        <v>42</v>
      </c>
      <c r="AD43" s="75">
        <v>43</v>
      </c>
      <c r="AE43" s="75">
        <v>43</v>
      </c>
      <c r="AF43" s="75">
        <v>43</v>
      </c>
      <c r="AG43" s="75">
        <v>43</v>
      </c>
      <c r="AH43" s="75">
        <v>43</v>
      </c>
      <c r="AI43" s="75">
        <v>43</v>
      </c>
      <c r="AJ43" s="75">
        <v>43</v>
      </c>
      <c r="AK43" s="75">
        <v>43</v>
      </c>
      <c r="AL43" s="75">
        <v>43</v>
      </c>
      <c r="AM43" s="75">
        <v>43</v>
      </c>
      <c r="AN43" s="75">
        <v>43</v>
      </c>
      <c r="AO43" s="75">
        <v>43</v>
      </c>
      <c r="AP43" s="75">
        <v>43</v>
      </c>
      <c r="AQ43" s="8"/>
      <c r="AS43" s="24"/>
    </row>
    <row r="44" spans="2:45">
      <c r="B44" s="5"/>
      <c r="D44" s="106" t="s">
        <v>69</v>
      </c>
      <c r="E44" s="107"/>
      <c r="F44" s="62" t="s">
        <v>11</v>
      </c>
      <c r="G44" s="74">
        <f t="shared" si="9"/>
        <v>447</v>
      </c>
      <c r="H44" s="75">
        <v>9</v>
      </c>
      <c r="I44" s="75">
        <v>9</v>
      </c>
      <c r="J44" s="75">
        <v>9</v>
      </c>
      <c r="K44" s="75">
        <v>10</v>
      </c>
      <c r="L44" s="75">
        <v>10</v>
      </c>
      <c r="M44" s="75">
        <v>10</v>
      </c>
      <c r="N44" s="75">
        <v>11</v>
      </c>
      <c r="O44" s="75">
        <v>11</v>
      </c>
      <c r="P44" s="75">
        <v>12</v>
      </c>
      <c r="Q44" s="75">
        <v>12</v>
      </c>
      <c r="R44" s="75">
        <v>12</v>
      </c>
      <c r="S44" s="75">
        <v>13</v>
      </c>
      <c r="T44" s="75">
        <v>13</v>
      </c>
      <c r="U44" s="75">
        <v>13</v>
      </c>
      <c r="V44" s="75">
        <v>13</v>
      </c>
      <c r="W44" s="75">
        <v>14</v>
      </c>
      <c r="X44" s="75">
        <v>14</v>
      </c>
      <c r="Y44" s="75">
        <v>14</v>
      </c>
      <c r="Z44" s="75">
        <v>14</v>
      </c>
      <c r="AA44" s="75">
        <v>14</v>
      </c>
      <c r="AB44" s="75">
        <v>14</v>
      </c>
      <c r="AC44" s="75">
        <v>14</v>
      </c>
      <c r="AD44" s="75">
        <v>14</v>
      </c>
      <c r="AE44" s="75">
        <v>14</v>
      </c>
      <c r="AF44" s="75">
        <v>14</v>
      </c>
      <c r="AG44" s="75">
        <v>14</v>
      </c>
      <c r="AH44" s="75">
        <v>14</v>
      </c>
      <c r="AI44" s="75">
        <v>14</v>
      </c>
      <c r="AJ44" s="75">
        <v>14</v>
      </c>
      <c r="AK44" s="75">
        <v>14</v>
      </c>
      <c r="AL44" s="75">
        <v>14</v>
      </c>
      <c r="AM44" s="75">
        <v>14</v>
      </c>
      <c r="AN44" s="75">
        <v>14</v>
      </c>
      <c r="AO44" s="75">
        <v>14</v>
      </c>
      <c r="AP44" s="75">
        <v>14</v>
      </c>
      <c r="AQ44" s="8"/>
      <c r="AS44" s="24"/>
    </row>
    <row r="45" spans="2:45">
      <c r="B45" s="5"/>
      <c r="D45" s="106" t="s">
        <v>70</v>
      </c>
      <c r="E45" s="106"/>
      <c r="F45" s="62" t="s">
        <v>15</v>
      </c>
      <c r="G45" s="74">
        <f t="shared" si="9"/>
        <v>885</v>
      </c>
      <c r="H45" s="75">
        <v>17</v>
      </c>
      <c r="I45" s="75">
        <v>17</v>
      </c>
      <c r="J45" s="75">
        <v>18</v>
      </c>
      <c r="K45" s="75">
        <v>19</v>
      </c>
      <c r="L45" s="75">
        <v>20</v>
      </c>
      <c r="M45" s="75">
        <v>21</v>
      </c>
      <c r="N45" s="75">
        <v>21</v>
      </c>
      <c r="O45" s="75">
        <v>22</v>
      </c>
      <c r="P45" s="75">
        <v>23</v>
      </c>
      <c r="Q45" s="75">
        <v>24</v>
      </c>
      <c r="R45" s="75">
        <v>24</v>
      </c>
      <c r="S45" s="75">
        <v>25</v>
      </c>
      <c r="T45" s="75">
        <v>26</v>
      </c>
      <c r="U45" s="75">
        <v>26</v>
      </c>
      <c r="V45" s="75">
        <v>26</v>
      </c>
      <c r="W45" s="75">
        <v>27</v>
      </c>
      <c r="X45" s="75">
        <v>27</v>
      </c>
      <c r="Y45" s="75">
        <v>27</v>
      </c>
      <c r="Z45" s="75">
        <v>27</v>
      </c>
      <c r="AA45" s="75">
        <v>28</v>
      </c>
      <c r="AB45" s="75">
        <v>28</v>
      </c>
      <c r="AC45" s="75">
        <v>28</v>
      </c>
      <c r="AD45" s="75">
        <v>28</v>
      </c>
      <c r="AE45" s="75">
        <v>28</v>
      </c>
      <c r="AF45" s="75">
        <v>28</v>
      </c>
      <c r="AG45" s="75">
        <v>28</v>
      </c>
      <c r="AH45" s="75">
        <v>28</v>
      </c>
      <c r="AI45" s="75">
        <v>28</v>
      </c>
      <c r="AJ45" s="75">
        <v>28</v>
      </c>
      <c r="AK45" s="75">
        <v>28</v>
      </c>
      <c r="AL45" s="75">
        <v>28</v>
      </c>
      <c r="AM45" s="75">
        <v>28</v>
      </c>
      <c r="AN45" s="75">
        <v>28</v>
      </c>
      <c r="AO45" s="75">
        <v>28</v>
      </c>
      <c r="AP45" s="75">
        <v>28</v>
      </c>
      <c r="AQ45" s="8"/>
      <c r="AS45" s="24"/>
    </row>
    <row r="46" spans="2:45">
      <c r="B46" s="5"/>
      <c r="D46" s="106"/>
      <c r="E46" s="106"/>
      <c r="F46" s="52"/>
      <c r="G46" s="57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8"/>
      <c r="AS46" s="24"/>
    </row>
    <row r="47" spans="2:45" s="22" customFormat="1">
      <c r="B47" s="5"/>
      <c r="D47" s="108"/>
      <c r="E47" s="109"/>
      <c r="F47" s="61" t="s">
        <v>55</v>
      </c>
      <c r="G47" s="74">
        <f t="shared" ref="G47:G52" si="11">SUM(H47:AP47)</f>
        <v>51153</v>
      </c>
      <c r="H47" s="74">
        <f t="shared" ref="H47:AP47" si="12">SUM(H48:H52)</f>
        <v>971</v>
      </c>
      <c r="I47" s="74">
        <f t="shared" si="12"/>
        <v>1003</v>
      </c>
      <c r="J47" s="74">
        <f t="shared" si="12"/>
        <v>1049</v>
      </c>
      <c r="K47" s="74">
        <f t="shared" si="12"/>
        <v>1097</v>
      </c>
      <c r="L47" s="74">
        <f t="shared" si="12"/>
        <v>1146</v>
      </c>
      <c r="M47" s="74">
        <f t="shared" si="12"/>
        <v>1188</v>
      </c>
      <c r="N47" s="74">
        <f t="shared" si="12"/>
        <v>1233</v>
      </c>
      <c r="O47" s="74">
        <f t="shared" si="12"/>
        <v>1277</v>
      </c>
      <c r="P47" s="74">
        <f t="shared" si="12"/>
        <v>1323</v>
      </c>
      <c r="Q47" s="74">
        <f t="shared" si="12"/>
        <v>1370</v>
      </c>
      <c r="R47" s="74">
        <f t="shared" si="12"/>
        <v>1408</v>
      </c>
      <c r="S47" s="74">
        <f t="shared" si="12"/>
        <v>1446</v>
      </c>
      <c r="T47" s="74">
        <f t="shared" si="12"/>
        <v>1486</v>
      </c>
      <c r="U47" s="74">
        <f t="shared" si="12"/>
        <v>1505</v>
      </c>
      <c r="V47" s="74">
        <f t="shared" si="12"/>
        <v>1526</v>
      </c>
      <c r="W47" s="74">
        <f t="shared" si="12"/>
        <v>1539</v>
      </c>
      <c r="X47" s="74">
        <f t="shared" si="12"/>
        <v>1551</v>
      </c>
      <c r="Y47" s="74">
        <f t="shared" si="12"/>
        <v>1564</v>
      </c>
      <c r="Z47" s="74">
        <f t="shared" si="12"/>
        <v>1576</v>
      </c>
      <c r="AA47" s="74">
        <f t="shared" si="12"/>
        <v>1589</v>
      </c>
      <c r="AB47" s="74">
        <f t="shared" si="12"/>
        <v>1595</v>
      </c>
      <c r="AC47" s="74">
        <f t="shared" si="12"/>
        <v>1601</v>
      </c>
      <c r="AD47" s="74">
        <f t="shared" si="12"/>
        <v>1607</v>
      </c>
      <c r="AE47" s="74">
        <f t="shared" si="12"/>
        <v>1613</v>
      </c>
      <c r="AF47" s="74">
        <f t="shared" si="12"/>
        <v>1619</v>
      </c>
      <c r="AG47" s="74">
        <f t="shared" si="12"/>
        <v>1622</v>
      </c>
      <c r="AH47" s="74">
        <f t="shared" si="12"/>
        <v>1623</v>
      </c>
      <c r="AI47" s="74">
        <f t="shared" si="12"/>
        <v>1625</v>
      </c>
      <c r="AJ47" s="74">
        <f t="shared" si="12"/>
        <v>1627</v>
      </c>
      <c r="AK47" s="74">
        <f t="shared" si="12"/>
        <v>1629</v>
      </c>
      <c r="AL47" s="74">
        <f t="shared" si="12"/>
        <v>1629</v>
      </c>
      <c r="AM47" s="74">
        <f t="shared" si="12"/>
        <v>1629</v>
      </c>
      <c r="AN47" s="74">
        <f t="shared" si="12"/>
        <v>1629</v>
      </c>
      <c r="AO47" s="74">
        <f t="shared" si="12"/>
        <v>1629</v>
      </c>
      <c r="AP47" s="74">
        <f t="shared" si="12"/>
        <v>1629</v>
      </c>
      <c r="AQ47" s="8"/>
      <c r="AS47" s="24"/>
    </row>
    <row r="48" spans="2:45">
      <c r="B48" s="5"/>
      <c r="D48" s="106" t="s">
        <v>71</v>
      </c>
      <c r="E48" s="107"/>
      <c r="F48" s="62" t="s">
        <v>52</v>
      </c>
      <c r="G48" s="74">
        <f t="shared" si="11"/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75">
        <v>0</v>
      </c>
      <c r="AD48" s="75">
        <v>0</v>
      </c>
      <c r="AE48" s="75">
        <v>0</v>
      </c>
      <c r="AF48" s="75">
        <v>0</v>
      </c>
      <c r="AG48" s="75">
        <v>0</v>
      </c>
      <c r="AH48" s="75">
        <v>0</v>
      </c>
      <c r="AI48" s="75">
        <v>0</v>
      </c>
      <c r="AJ48" s="75">
        <v>0</v>
      </c>
      <c r="AK48" s="75">
        <v>0</v>
      </c>
      <c r="AL48" s="75">
        <v>0</v>
      </c>
      <c r="AM48" s="75">
        <v>0</v>
      </c>
      <c r="AN48" s="75">
        <v>0</v>
      </c>
      <c r="AO48" s="75">
        <v>0</v>
      </c>
      <c r="AP48" s="75">
        <v>0</v>
      </c>
      <c r="AQ48" s="8"/>
      <c r="AS48" s="24"/>
    </row>
    <row r="49" spans="2:45">
      <c r="B49" s="5"/>
      <c r="D49" s="106" t="s">
        <v>72</v>
      </c>
      <c r="E49" s="107"/>
      <c r="F49" s="62" t="s">
        <v>53</v>
      </c>
      <c r="G49" s="74">
        <f t="shared" si="11"/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5">
        <v>0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75">
        <v>0</v>
      </c>
      <c r="AD49" s="75">
        <v>0</v>
      </c>
      <c r="AE49" s="75">
        <v>0</v>
      </c>
      <c r="AF49" s="75">
        <v>0</v>
      </c>
      <c r="AG49" s="75">
        <v>0</v>
      </c>
      <c r="AH49" s="75">
        <v>0</v>
      </c>
      <c r="AI49" s="75">
        <v>0</v>
      </c>
      <c r="AJ49" s="75">
        <v>0</v>
      </c>
      <c r="AK49" s="75">
        <v>0</v>
      </c>
      <c r="AL49" s="75">
        <v>0</v>
      </c>
      <c r="AM49" s="75">
        <v>0</v>
      </c>
      <c r="AN49" s="75">
        <v>0</v>
      </c>
      <c r="AO49" s="75">
        <v>0</v>
      </c>
      <c r="AP49" s="75">
        <v>0</v>
      </c>
      <c r="AQ49" s="8"/>
      <c r="AS49" s="24"/>
    </row>
    <row r="50" spans="2:45">
      <c r="B50" s="5"/>
      <c r="D50" s="106" t="s">
        <v>73</v>
      </c>
      <c r="E50" s="107"/>
      <c r="F50" s="62" t="s">
        <v>54</v>
      </c>
      <c r="G50" s="74">
        <f t="shared" si="11"/>
        <v>25750</v>
      </c>
      <c r="H50" s="75">
        <v>489</v>
      </c>
      <c r="I50" s="75">
        <v>505</v>
      </c>
      <c r="J50" s="75">
        <v>528</v>
      </c>
      <c r="K50" s="75">
        <v>552</v>
      </c>
      <c r="L50" s="75">
        <v>577</v>
      </c>
      <c r="M50" s="75">
        <v>598</v>
      </c>
      <c r="N50" s="75">
        <v>621</v>
      </c>
      <c r="O50" s="75">
        <v>643</v>
      </c>
      <c r="P50" s="75">
        <v>666</v>
      </c>
      <c r="Q50" s="75">
        <v>689</v>
      </c>
      <c r="R50" s="75">
        <v>709</v>
      </c>
      <c r="S50" s="75">
        <v>728</v>
      </c>
      <c r="T50" s="75">
        <v>748</v>
      </c>
      <c r="U50" s="75">
        <v>758</v>
      </c>
      <c r="V50" s="75">
        <v>768</v>
      </c>
      <c r="W50" s="75">
        <v>775</v>
      </c>
      <c r="X50" s="75">
        <v>781</v>
      </c>
      <c r="Y50" s="75">
        <v>787</v>
      </c>
      <c r="Z50" s="75">
        <v>793</v>
      </c>
      <c r="AA50" s="75">
        <v>800</v>
      </c>
      <c r="AB50" s="75">
        <v>803</v>
      </c>
      <c r="AC50" s="75">
        <v>806</v>
      </c>
      <c r="AD50" s="75">
        <v>809</v>
      </c>
      <c r="AE50" s="75">
        <v>812</v>
      </c>
      <c r="AF50" s="75">
        <v>815</v>
      </c>
      <c r="AG50" s="75">
        <v>816</v>
      </c>
      <c r="AH50" s="75">
        <v>817</v>
      </c>
      <c r="AI50" s="75">
        <v>818</v>
      </c>
      <c r="AJ50" s="75">
        <v>819</v>
      </c>
      <c r="AK50" s="75">
        <v>820</v>
      </c>
      <c r="AL50" s="75">
        <v>820</v>
      </c>
      <c r="AM50" s="75">
        <v>820</v>
      </c>
      <c r="AN50" s="75">
        <v>820</v>
      </c>
      <c r="AO50" s="75">
        <v>820</v>
      </c>
      <c r="AP50" s="75">
        <v>820</v>
      </c>
      <c r="AQ50" s="8"/>
      <c r="AS50" s="24"/>
    </row>
    <row r="51" spans="2:45">
      <c r="B51" s="5"/>
      <c r="D51" s="106" t="s">
        <v>74</v>
      </c>
      <c r="E51" s="107"/>
      <c r="F51" s="62" t="s">
        <v>11</v>
      </c>
      <c r="G51" s="74">
        <f t="shared" si="11"/>
        <v>8537</v>
      </c>
      <c r="H51" s="75">
        <v>162</v>
      </c>
      <c r="I51" s="75">
        <v>167</v>
      </c>
      <c r="J51" s="75">
        <v>175</v>
      </c>
      <c r="K51" s="75">
        <v>183</v>
      </c>
      <c r="L51" s="75">
        <v>191</v>
      </c>
      <c r="M51" s="75">
        <v>198</v>
      </c>
      <c r="N51" s="75">
        <v>206</v>
      </c>
      <c r="O51" s="75">
        <v>213</v>
      </c>
      <c r="P51" s="75">
        <v>221</v>
      </c>
      <c r="Q51" s="75">
        <v>229</v>
      </c>
      <c r="R51" s="75">
        <v>235</v>
      </c>
      <c r="S51" s="75">
        <v>241</v>
      </c>
      <c r="T51" s="75">
        <v>248</v>
      </c>
      <c r="U51" s="75">
        <v>251</v>
      </c>
      <c r="V51" s="75">
        <v>255</v>
      </c>
      <c r="W51" s="75">
        <v>257</v>
      </c>
      <c r="X51" s="75">
        <v>259</v>
      </c>
      <c r="Y51" s="75">
        <v>261</v>
      </c>
      <c r="Z51" s="75">
        <v>263</v>
      </c>
      <c r="AA51" s="75">
        <v>265</v>
      </c>
      <c r="AB51" s="75">
        <v>266</v>
      </c>
      <c r="AC51" s="75">
        <v>267</v>
      </c>
      <c r="AD51" s="75">
        <v>268</v>
      </c>
      <c r="AE51" s="75">
        <v>269</v>
      </c>
      <c r="AF51" s="75">
        <v>270</v>
      </c>
      <c r="AG51" s="75">
        <v>271</v>
      </c>
      <c r="AH51" s="75">
        <v>271</v>
      </c>
      <c r="AI51" s="75">
        <v>271</v>
      </c>
      <c r="AJ51" s="75">
        <v>272</v>
      </c>
      <c r="AK51" s="75">
        <v>272</v>
      </c>
      <c r="AL51" s="75">
        <v>272</v>
      </c>
      <c r="AM51" s="75">
        <v>272</v>
      </c>
      <c r="AN51" s="75">
        <v>272</v>
      </c>
      <c r="AO51" s="75">
        <v>272</v>
      </c>
      <c r="AP51" s="75">
        <v>272</v>
      </c>
      <c r="AQ51" s="8"/>
      <c r="AS51" s="24"/>
    </row>
    <row r="52" spans="2:45">
      <c r="B52" s="5"/>
      <c r="D52" s="106" t="s">
        <v>75</v>
      </c>
      <c r="E52" s="106"/>
      <c r="F52" s="62" t="s">
        <v>15</v>
      </c>
      <c r="G52" s="74">
        <f t="shared" si="11"/>
        <v>16866</v>
      </c>
      <c r="H52" s="75">
        <v>320</v>
      </c>
      <c r="I52" s="75">
        <v>331</v>
      </c>
      <c r="J52" s="75">
        <v>346</v>
      </c>
      <c r="K52" s="75">
        <v>362</v>
      </c>
      <c r="L52" s="75">
        <v>378</v>
      </c>
      <c r="M52" s="75">
        <v>392</v>
      </c>
      <c r="N52" s="75">
        <v>406</v>
      </c>
      <c r="O52" s="75">
        <v>421</v>
      </c>
      <c r="P52" s="75">
        <v>436</v>
      </c>
      <c r="Q52" s="75">
        <v>452</v>
      </c>
      <c r="R52" s="75">
        <v>464</v>
      </c>
      <c r="S52" s="75">
        <v>477</v>
      </c>
      <c r="T52" s="75">
        <v>490</v>
      </c>
      <c r="U52" s="75">
        <v>496</v>
      </c>
      <c r="V52" s="75">
        <v>503</v>
      </c>
      <c r="W52" s="75">
        <v>507</v>
      </c>
      <c r="X52" s="75">
        <v>511</v>
      </c>
      <c r="Y52" s="75">
        <v>516</v>
      </c>
      <c r="Z52" s="75">
        <v>520</v>
      </c>
      <c r="AA52" s="75">
        <v>524</v>
      </c>
      <c r="AB52" s="75">
        <v>526</v>
      </c>
      <c r="AC52" s="75">
        <v>528</v>
      </c>
      <c r="AD52" s="75">
        <v>530</v>
      </c>
      <c r="AE52" s="75">
        <v>532</v>
      </c>
      <c r="AF52" s="75">
        <v>534</v>
      </c>
      <c r="AG52" s="75">
        <v>535</v>
      </c>
      <c r="AH52" s="75">
        <v>535</v>
      </c>
      <c r="AI52" s="75">
        <v>536</v>
      </c>
      <c r="AJ52" s="75">
        <v>536</v>
      </c>
      <c r="AK52" s="75">
        <v>537</v>
      </c>
      <c r="AL52" s="75">
        <v>537</v>
      </c>
      <c r="AM52" s="75">
        <v>537</v>
      </c>
      <c r="AN52" s="75">
        <v>537</v>
      </c>
      <c r="AO52" s="75">
        <v>537</v>
      </c>
      <c r="AP52" s="75">
        <v>537</v>
      </c>
      <c r="AQ52" s="8"/>
      <c r="AS52" s="24"/>
    </row>
    <row r="53" spans="2:45">
      <c r="B53" s="5"/>
      <c r="D53" s="106"/>
      <c r="E53" s="106"/>
      <c r="F53" s="52"/>
      <c r="G53" s="57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8"/>
      <c r="AS53" s="24"/>
    </row>
    <row r="54" spans="2:45" s="22" customFormat="1">
      <c r="B54" s="5"/>
      <c r="D54" s="108"/>
      <c r="E54" s="109"/>
      <c r="F54" s="61" t="s">
        <v>56</v>
      </c>
      <c r="G54" s="74">
        <f t="shared" ref="G54:G59" si="13">SUM(H54:AP54)</f>
        <v>52728</v>
      </c>
      <c r="H54" s="74">
        <f t="shared" ref="H54:AP54" si="14">SUM(H55:H59)</f>
        <v>70</v>
      </c>
      <c r="I54" s="74">
        <f t="shared" si="14"/>
        <v>105</v>
      </c>
      <c r="J54" s="74">
        <f t="shared" si="14"/>
        <v>420</v>
      </c>
      <c r="K54" s="74">
        <f t="shared" si="14"/>
        <v>579</v>
      </c>
      <c r="L54" s="74">
        <f t="shared" si="14"/>
        <v>717</v>
      </c>
      <c r="M54" s="74">
        <f t="shared" si="14"/>
        <v>835</v>
      </c>
      <c r="N54" s="74">
        <f t="shared" si="14"/>
        <v>957</v>
      </c>
      <c r="O54" s="74">
        <f t="shared" si="14"/>
        <v>1080</v>
      </c>
      <c r="P54" s="74">
        <f t="shared" si="14"/>
        <v>1188</v>
      </c>
      <c r="Q54" s="74">
        <f t="shared" si="14"/>
        <v>1333</v>
      </c>
      <c r="R54" s="74">
        <f t="shared" si="14"/>
        <v>1457</v>
      </c>
      <c r="S54" s="74">
        <f t="shared" si="14"/>
        <v>1590</v>
      </c>
      <c r="T54" s="74">
        <f t="shared" si="14"/>
        <v>1728</v>
      </c>
      <c r="U54" s="74">
        <f t="shared" si="14"/>
        <v>1751</v>
      </c>
      <c r="V54" s="74">
        <f t="shared" si="14"/>
        <v>1775</v>
      </c>
      <c r="W54" s="74">
        <f t="shared" si="14"/>
        <v>1787</v>
      </c>
      <c r="X54" s="74">
        <f t="shared" si="14"/>
        <v>1800</v>
      </c>
      <c r="Y54" s="74">
        <f t="shared" si="14"/>
        <v>1814</v>
      </c>
      <c r="Z54" s="74">
        <f t="shared" si="14"/>
        <v>1826</v>
      </c>
      <c r="AA54" s="74">
        <f t="shared" si="14"/>
        <v>1840</v>
      </c>
      <c r="AB54" s="74">
        <f t="shared" si="14"/>
        <v>1847</v>
      </c>
      <c r="AC54" s="74">
        <f t="shared" si="14"/>
        <v>1853</v>
      </c>
      <c r="AD54" s="74">
        <f t="shared" si="14"/>
        <v>1860</v>
      </c>
      <c r="AE54" s="74">
        <f t="shared" si="14"/>
        <v>1866</v>
      </c>
      <c r="AF54" s="74">
        <f t="shared" si="14"/>
        <v>1872</v>
      </c>
      <c r="AG54" s="74">
        <f t="shared" si="14"/>
        <v>1874</v>
      </c>
      <c r="AH54" s="74">
        <f t="shared" si="14"/>
        <v>1876</v>
      </c>
      <c r="AI54" s="74">
        <f t="shared" si="14"/>
        <v>1878</v>
      </c>
      <c r="AJ54" s="74">
        <f t="shared" si="14"/>
        <v>1880</v>
      </c>
      <c r="AK54" s="74">
        <f t="shared" si="14"/>
        <v>1880</v>
      </c>
      <c r="AL54" s="74">
        <f t="shared" si="14"/>
        <v>1879</v>
      </c>
      <c r="AM54" s="74">
        <f t="shared" si="14"/>
        <v>1879</v>
      </c>
      <c r="AN54" s="74">
        <f t="shared" si="14"/>
        <v>1878</v>
      </c>
      <c r="AO54" s="74">
        <f t="shared" si="14"/>
        <v>1877</v>
      </c>
      <c r="AP54" s="74">
        <f t="shared" si="14"/>
        <v>1877</v>
      </c>
      <c r="AQ54" s="8"/>
      <c r="AS54" s="24"/>
    </row>
    <row r="55" spans="2:45">
      <c r="B55" s="5"/>
      <c r="D55" s="106" t="s">
        <v>76</v>
      </c>
      <c r="E55" s="107"/>
      <c r="F55" s="62" t="s">
        <v>52</v>
      </c>
      <c r="G55" s="74">
        <f t="shared" si="13"/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5">
        <v>0</v>
      </c>
      <c r="V55" s="75">
        <v>0</v>
      </c>
      <c r="W55" s="75">
        <v>0</v>
      </c>
      <c r="X55" s="75">
        <v>0</v>
      </c>
      <c r="Y55" s="75">
        <v>0</v>
      </c>
      <c r="Z55" s="75">
        <v>0</v>
      </c>
      <c r="AA55" s="75">
        <v>0</v>
      </c>
      <c r="AB55" s="75">
        <v>0</v>
      </c>
      <c r="AC55" s="75">
        <v>0</v>
      </c>
      <c r="AD55" s="75">
        <v>0</v>
      </c>
      <c r="AE55" s="75">
        <v>0</v>
      </c>
      <c r="AF55" s="75">
        <v>0</v>
      </c>
      <c r="AG55" s="75">
        <v>0</v>
      </c>
      <c r="AH55" s="75">
        <v>0</v>
      </c>
      <c r="AI55" s="75">
        <v>0</v>
      </c>
      <c r="AJ55" s="75">
        <v>0</v>
      </c>
      <c r="AK55" s="75">
        <v>0</v>
      </c>
      <c r="AL55" s="75">
        <v>0</v>
      </c>
      <c r="AM55" s="75">
        <v>0</v>
      </c>
      <c r="AN55" s="75">
        <v>0</v>
      </c>
      <c r="AO55" s="75">
        <v>0</v>
      </c>
      <c r="AP55" s="75">
        <v>0</v>
      </c>
      <c r="AQ55" s="8"/>
      <c r="AS55" s="24"/>
    </row>
    <row r="56" spans="2:45">
      <c r="B56" s="5"/>
      <c r="D56" s="106" t="s">
        <v>77</v>
      </c>
      <c r="E56" s="107"/>
      <c r="F56" s="62" t="s">
        <v>53</v>
      </c>
      <c r="G56" s="74">
        <f t="shared" si="13"/>
        <v>11453</v>
      </c>
      <c r="H56" s="75">
        <v>0</v>
      </c>
      <c r="I56" s="75">
        <v>32</v>
      </c>
      <c r="J56" s="75">
        <v>67</v>
      </c>
      <c r="K56" s="75">
        <v>139</v>
      </c>
      <c r="L56" s="75">
        <v>186</v>
      </c>
      <c r="M56" s="75">
        <v>211</v>
      </c>
      <c r="N56" s="75">
        <v>236</v>
      </c>
      <c r="O56" s="75">
        <v>259</v>
      </c>
      <c r="P56" s="75">
        <v>264</v>
      </c>
      <c r="Q56" s="75">
        <v>302</v>
      </c>
      <c r="R56" s="75">
        <v>321</v>
      </c>
      <c r="S56" s="75">
        <v>349</v>
      </c>
      <c r="T56" s="75">
        <v>378</v>
      </c>
      <c r="U56" s="75">
        <v>382</v>
      </c>
      <c r="V56" s="75">
        <v>386</v>
      </c>
      <c r="W56" s="75">
        <v>388</v>
      </c>
      <c r="X56" s="75">
        <v>390</v>
      </c>
      <c r="Y56" s="75">
        <v>392</v>
      </c>
      <c r="Z56" s="75">
        <v>394</v>
      </c>
      <c r="AA56" s="75">
        <v>396</v>
      </c>
      <c r="AB56" s="75">
        <v>397</v>
      </c>
      <c r="AC56" s="75">
        <v>397</v>
      </c>
      <c r="AD56" s="75">
        <v>398</v>
      </c>
      <c r="AE56" s="75">
        <v>399</v>
      </c>
      <c r="AF56" s="75">
        <v>400</v>
      </c>
      <c r="AG56" s="75">
        <v>400</v>
      </c>
      <c r="AH56" s="75">
        <v>400</v>
      </c>
      <c r="AI56" s="75">
        <v>400</v>
      </c>
      <c r="AJ56" s="75">
        <v>400</v>
      </c>
      <c r="AK56" s="75">
        <v>400</v>
      </c>
      <c r="AL56" s="75">
        <v>399</v>
      </c>
      <c r="AM56" s="75">
        <v>399</v>
      </c>
      <c r="AN56" s="75">
        <v>398</v>
      </c>
      <c r="AO56" s="75">
        <v>397</v>
      </c>
      <c r="AP56" s="75">
        <v>397</v>
      </c>
      <c r="AQ56" s="8"/>
      <c r="AS56" s="24"/>
    </row>
    <row r="57" spans="2:45">
      <c r="B57" s="5"/>
      <c r="D57" s="106" t="s">
        <v>78</v>
      </c>
      <c r="E57" s="107"/>
      <c r="F57" s="62" t="s">
        <v>54</v>
      </c>
      <c r="G57" s="74">
        <f t="shared" si="13"/>
        <v>20778</v>
      </c>
      <c r="H57" s="75">
        <v>35</v>
      </c>
      <c r="I57" s="75">
        <v>37</v>
      </c>
      <c r="J57" s="75">
        <v>178</v>
      </c>
      <c r="K57" s="75">
        <v>222</v>
      </c>
      <c r="L57" s="75">
        <v>267</v>
      </c>
      <c r="M57" s="75">
        <v>314</v>
      </c>
      <c r="N57" s="75">
        <v>363</v>
      </c>
      <c r="O57" s="75">
        <v>413</v>
      </c>
      <c r="P57" s="75">
        <v>465</v>
      </c>
      <c r="Q57" s="75">
        <v>519</v>
      </c>
      <c r="R57" s="75">
        <v>572</v>
      </c>
      <c r="S57" s="75">
        <v>625</v>
      </c>
      <c r="T57" s="75">
        <v>680</v>
      </c>
      <c r="U57" s="75">
        <v>689</v>
      </c>
      <c r="V57" s="75">
        <v>699</v>
      </c>
      <c r="W57" s="75">
        <v>704</v>
      </c>
      <c r="X57" s="75">
        <v>710</v>
      </c>
      <c r="Y57" s="75">
        <v>716</v>
      </c>
      <c r="Z57" s="75">
        <v>721</v>
      </c>
      <c r="AA57" s="75">
        <v>727</v>
      </c>
      <c r="AB57" s="75">
        <v>730</v>
      </c>
      <c r="AC57" s="75">
        <v>733</v>
      </c>
      <c r="AD57" s="75">
        <v>736</v>
      </c>
      <c r="AE57" s="75">
        <v>738</v>
      </c>
      <c r="AF57" s="75">
        <v>741</v>
      </c>
      <c r="AG57" s="75">
        <v>742</v>
      </c>
      <c r="AH57" s="75">
        <v>743</v>
      </c>
      <c r="AI57" s="75">
        <v>744</v>
      </c>
      <c r="AJ57" s="75">
        <v>745</v>
      </c>
      <c r="AK57" s="75">
        <v>745</v>
      </c>
      <c r="AL57" s="75">
        <v>745</v>
      </c>
      <c r="AM57" s="75">
        <v>745</v>
      </c>
      <c r="AN57" s="75">
        <v>745</v>
      </c>
      <c r="AO57" s="75">
        <v>745</v>
      </c>
      <c r="AP57" s="75">
        <v>745</v>
      </c>
      <c r="AQ57" s="8"/>
      <c r="AS57" s="24"/>
    </row>
    <row r="58" spans="2:45">
      <c r="B58" s="5"/>
      <c r="D58" s="106" t="s">
        <v>79</v>
      </c>
      <c r="E58" s="107"/>
      <c r="F58" s="62" t="s">
        <v>11</v>
      </c>
      <c r="G58" s="74">
        <f t="shared" si="13"/>
        <v>6889</v>
      </c>
      <c r="H58" s="75">
        <v>12</v>
      </c>
      <c r="I58" s="75">
        <v>12</v>
      </c>
      <c r="J58" s="75">
        <v>59</v>
      </c>
      <c r="K58" s="75">
        <v>73</v>
      </c>
      <c r="L58" s="75">
        <v>89</v>
      </c>
      <c r="M58" s="75">
        <v>104</v>
      </c>
      <c r="N58" s="75">
        <v>120</v>
      </c>
      <c r="O58" s="75">
        <v>137</v>
      </c>
      <c r="P58" s="75">
        <v>154</v>
      </c>
      <c r="Q58" s="75">
        <v>172</v>
      </c>
      <c r="R58" s="75">
        <v>190</v>
      </c>
      <c r="S58" s="75">
        <v>207</v>
      </c>
      <c r="T58" s="75">
        <v>225</v>
      </c>
      <c r="U58" s="75">
        <v>229</v>
      </c>
      <c r="V58" s="75">
        <v>232</v>
      </c>
      <c r="W58" s="75">
        <v>234</v>
      </c>
      <c r="X58" s="75">
        <v>235</v>
      </c>
      <c r="Y58" s="75">
        <v>237</v>
      </c>
      <c r="Z58" s="75">
        <v>239</v>
      </c>
      <c r="AA58" s="75">
        <v>241</v>
      </c>
      <c r="AB58" s="75">
        <v>242</v>
      </c>
      <c r="AC58" s="75">
        <v>243</v>
      </c>
      <c r="AD58" s="75">
        <v>244</v>
      </c>
      <c r="AE58" s="75">
        <v>245</v>
      </c>
      <c r="AF58" s="75">
        <v>246</v>
      </c>
      <c r="AG58" s="75">
        <v>246</v>
      </c>
      <c r="AH58" s="75">
        <v>246</v>
      </c>
      <c r="AI58" s="75">
        <v>247</v>
      </c>
      <c r="AJ58" s="75">
        <v>247</v>
      </c>
      <c r="AK58" s="75">
        <v>247</v>
      </c>
      <c r="AL58" s="75">
        <v>247</v>
      </c>
      <c r="AM58" s="75">
        <v>247</v>
      </c>
      <c r="AN58" s="75">
        <v>247</v>
      </c>
      <c r="AO58" s="75">
        <v>247</v>
      </c>
      <c r="AP58" s="75">
        <v>247</v>
      </c>
      <c r="AQ58" s="8"/>
      <c r="AS58" s="24"/>
    </row>
    <row r="59" spans="2:45">
      <c r="B59" s="5"/>
      <c r="D59" s="106" t="s">
        <v>80</v>
      </c>
      <c r="E59" s="106"/>
      <c r="F59" s="62" t="s">
        <v>15</v>
      </c>
      <c r="G59" s="74">
        <f t="shared" si="13"/>
        <v>13608</v>
      </c>
      <c r="H59" s="75">
        <v>23</v>
      </c>
      <c r="I59" s="75">
        <v>24</v>
      </c>
      <c r="J59" s="75">
        <v>116</v>
      </c>
      <c r="K59" s="75">
        <v>145</v>
      </c>
      <c r="L59" s="75">
        <v>175</v>
      </c>
      <c r="M59" s="75">
        <v>206</v>
      </c>
      <c r="N59" s="75">
        <v>238</v>
      </c>
      <c r="O59" s="75">
        <v>271</v>
      </c>
      <c r="P59" s="75">
        <v>305</v>
      </c>
      <c r="Q59" s="75">
        <v>340</v>
      </c>
      <c r="R59" s="75">
        <v>374</v>
      </c>
      <c r="S59" s="75">
        <v>409</v>
      </c>
      <c r="T59" s="75">
        <v>445</v>
      </c>
      <c r="U59" s="75">
        <v>451</v>
      </c>
      <c r="V59" s="75">
        <v>458</v>
      </c>
      <c r="W59" s="75">
        <v>461</v>
      </c>
      <c r="X59" s="75">
        <v>465</v>
      </c>
      <c r="Y59" s="75">
        <v>469</v>
      </c>
      <c r="Z59" s="75">
        <v>472</v>
      </c>
      <c r="AA59" s="75">
        <v>476</v>
      </c>
      <c r="AB59" s="75">
        <v>478</v>
      </c>
      <c r="AC59" s="75">
        <v>480</v>
      </c>
      <c r="AD59" s="75">
        <v>482</v>
      </c>
      <c r="AE59" s="75">
        <v>484</v>
      </c>
      <c r="AF59" s="75">
        <v>485</v>
      </c>
      <c r="AG59" s="75">
        <v>486</v>
      </c>
      <c r="AH59" s="75">
        <v>487</v>
      </c>
      <c r="AI59" s="75">
        <v>487</v>
      </c>
      <c r="AJ59" s="75">
        <v>488</v>
      </c>
      <c r="AK59" s="75">
        <v>488</v>
      </c>
      <c r="AL59" s="75">
        <v>488</v>
      </c>
      <c r="AM59" s="75">
        <v>488</v>
      </c>
      <c r="AN59" s="75">
        <v>488</v>
      </c>
      <c r="AO59" s="75">
        <v>488</v>
      </c>
      <c r="AP59" s="75">
        <v>488</v>
      </c>
      <c r="AQ59" s="8"/>
      <c r="AS59" s="24"/>
    </row>
    <row r="60" spans="2:45">
      <c r="B60" s="5"/>
      <c r="D60" s="106"/>
      <c r="E60" s="106"/>
      <c r="F60" s="52"/>
      <c r="G60" s="57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8"/>
      <c r="AS60" s="24"/>
    </row>
    <row r="61" spans="2:45" s="22" customFormat="1">
      <c r="B61" s="5"/>
      <c r="D61" s="108"/>
      <c r="E61" s="109"/>
      <c r="F61" s="61" t="s">
        <v>57</v>
      </c>
      <c r="G61" s="74">
        <f t="shared" ref="G61:G66" si="15">SUM(H61:AP61)</f>
        <v>19358</v>
      </c>
      <c r="H61" s="74">
        <f t="shared" ref="H61:AP61" si="16">SUM(H62:H66)</f>
        <v>4</v>
      </c>
      <c r="I61" s="74">
        <f t="shared" si="16"/>
        <v>4</v>
      </c>
      <c r="J61" s="74">
        <f t="shared" si="16"/>
        <v>18</v>
      </c>
      <c r="K61" s="74">
        <f t="shared" si="16"/>
        <v>223</v>
      </c>
      <c r="L61" s="74">
        <f t="shared" si="16"/>
        <v>355</v>
      </c>
      <c r="M61" s="74">
        <f t="shared" si="16"/>
        <v>391</v>
      </c>
      <c r="N61" s="74">
        <f t="shared" si="16"/>
        <v>426</v>
      </c>
      <c r="O61" s="74">
        <f t="shared" si="16"/>
        <v>460</v>
      </c>
      <c r="P61" s="74">
        <f t="shared" si="16"/>
        <v>478</v>
      </c>
      <c r="Q61" s="74">
        <f t="shared" si="16"/>
        <v>528</v>
      </c>
      <c r="R61" s="74">
        <f t="shared" si="16"/>
        <v>559</v>
      </c>
      <c r="S61" s="74">
        <f t="shared" si="16"/>
        <v>600</v>
      </c>
      <c r="T61" s="74">
        <f t="shared" si="16"/>
        <v>640</v>
      </c>
      <c r="U61" s="74">
        <f t="shared" si="16"/>
        <v>645</v>
      </c>
      <c r="V61" s="74">
        <f t="shared" si="16"/>
        <v>651</v>
      </c>
      <c r="W61" s="74">
        <f t="shared" si="16"/>
        <v>654</v>
      </c>
      <c r="X61" s="74">
        <f t="shared" si="16"/>
        <v>656</v>
      </c>
      <c r="Y61" s="74">
        <f t="shared" si="16"/>
        <v>661</v>
      </c>
      <c r="Z61" s="74">
        <f t="shared" si="16"/>
        <v>664</v>
      </c>
      <c r="AA61" s="74">
        <f t="shared" si="16"/>
        <v>667</v>
      </c>
      <c r="AB61" s="74">
        <f t="shared" si="16"/>
        <v>667</v>
      </c>
      <c r="AC61" s="74">
        <f t="shared" si="16"/>
        <v>669</v>
      </c>
      <c r="AD61" s="74">
        <f t="shared" si="16"/>
        <v>670</v>
      </c>
      <c r="AE61" s="74">
        <f t="shared" si="16"/>
        <v>671</v>
      </c>
      <c r="AF61" s="74">
        <f t="shared" si="16"/>
        <v>674</v>
      </c>
      <c r="AG61" s="74">
        <f t="shared" si="16"/>
        <v>674</v>
      </c>
      <c r="AH61" s="74">
        <f t="shared" si="16"/>
        <v>674</v>
      </c>
      <c r="AI61" s="74">
        <f t="shared" si="16"/>
        <v>674</v>
      </c>
      <c r="AJ61" s="74">
        <f t="shared" si="16"/>
        <v>674</v>
      </c>
      <c r="AK61" s="74">
        <f t="shared" si="16"/>
        <v>674</v>
      </c>
      <c r="AL61" s="74">
        <f t="shared" si="16"/>
        <v>672</v>
      </c>
      <c r="AM61" s="74">
        <f t="shared" si="16"/>
        <v>671</v>
      </c>
      <c r="AN61" s="74">
        <f t="shared" si="16"/>
        <v>671</v>
      </c>
      <c r="AO61" s="74">
        <f t="shared" si="16"/>
        <v>670</v>
      </c>
      <c r="AP61" s="74">
        <f t="shared" si="16"/>
        <v>669</v>
      </c>
      <c r="AQ61" s="8"/>
      <c r="AS61" s="24"/>
    </row>
    <row r="62" spans="2:45">
      <c r="B62" s="5"/>
      <c r="D62" s="106" t="s">
        <v>81</v>
      </c>
      <c r="E62" s="107"/>
      <c r="F62" s="62" t="s">
        <v>52</v>
      </c>
      <c r="G62" s="74">
        <f t="shared" si="15"/>
        <v>6293</v>
      </c>
      <c r="H62" s="75">
        <v>0</v>
      </c>
      <c r="I62" s="75">
        <v>0</v>
      </c>
      <c r="J62" s="75">
        <v>0</v>
      </c>
      <c r="K62" s="75">
        <v>181</v>
      </c>
      <c r="L62" s="75">
        <v>146</v>
      </c>
      <c r="M62" s="75">
        <v>153</v>
      </c>
      <c r="N62" s="75">
        <v>160</v>
      </c>
      <c r="O62" s="75">
        <v>166</v>
      </c>
      <c r="P62" s="75">
        <v>174</v>
      </c>
      <c r="Q62" s="75">
        <v>181</v>
      </c>
      <c r="R62" s="75">
        <v>188</v>
      </c>
      <c r="S62" s="75">
        <v>195</v>
      </c>
      <c r="T62" s="75">
        <v>202</v>
      </c>
      <c r="U62" s="75">
        <v>203</v>
      </c>
      <c r="V62" s="75">
        <v>204</v>
      </c>
      <c r="W62" s="75">
        <v>205</v>
      </c>
      <c r="X62" s="75">
        <v>205</v>
      </c>
      <c r="Y62" s="75">
        <v>206</v>
      </c>
      <c r="Z62" s="75">
        <v>206</v>
      </c>
      <c r="AA62" s="75">
        <v>207</v>
      </c>
      <c r="AB62" s="75">
        <v>207</v>
      </c>
      <c r="AC62" s="75">
        <v>207</v>
      </c>
      <c r="AD62" s="75">
        <v>207</v>
      </c>
      <c r="AE62" s="75">
        <v>207</v>
      </c>
      <c r="AF62" s="75">
        <v>208</v>
      </c>
      <c r="AG62" s="75">
        <v>208</v>
      </c>
      <c r="AH62" s="75">
        <v>208</v>
      </c>
      <c r="AI62" s="75">
        <v>208</v>
      </c>
      <c r="AJ62" s="75">
        <v>208</v>
      </c>
      <c r="AK62" s="75">
        <v>208</v>
      </c>
      <c r="AL62" s="75">
        <v>207</v>
      </c>
      <c r="AM62" s="75">
        <v>207</v>
      </c>
      <c r="AN62" s="75">
        <v>207</v>
      </c>
      <c r="AO62" s="75">
        <v>207</v>
      </c>
      <c r="AP62" s="75">
        <v>207</v>
      </c>
      <c r="AQ62" s="8"/>
      <c r="AS62" s="24"/>
    </row>
    <row r="63" spans="2:45">
      <c r="B63" s="5"/>
      <c r="D63" s="106" t="s">
        <v>82</v>
      </c>
      <c r="E63" s="107"/>
      <c r="F63" s="62" t="s">
        <v>53</v>
      </c>
      <c r="G63" s="74">
        <f t="shared" si="15"/>
        <v>10891</v>
      </c>
      <c r="H63" s="75">
        <v>0</v>
      </c>
      <c r="I63" s="75">
        <v>0</v>
      </c>
      <c r="J63" s="75">
        <v>0</v>
      </c>
      <c r="K63" s="75">
        <v>18</v>
      </c>
      <c r="L63" s="75">
        <v>181</v>
      </c>
      <c r="M63" s="75">
        <v>205</v>
      </c>
      <c r="N63" s="75">
        <v>228</v>
      </c>
      <c r="O63" s="75">
        <v>251</v>
      </c>
      <c r="P63" s="75">
        <v>256</v>
      </c>
      <c r="Q63" s="75">
        <v>293</v>
      </c>
      <c r="R63" s="75">
        <v>311</v>
      </c>
      <c r="S63" s="75">
        <v>339</v>
      </c>
      <c r="T63" s="75">
        <v>367</v>
      </c>
      <c r="U63" s="75">
        <v>370</v>
      </c>
      <c r="V63" s="75">
        <v>374</v>
      </c>
      <c r="W63" s="75">
        <v>376</v>
      </c>
      <c r="X63" s="75">
        <v>378</v>
      </c>
      <c r="Y63" s="75">
        <v>380</v>
      </c>
      <c r="Z63" s="75">
        <v>382</v>
      </c>
      <c r="AA63" s="75">
        <v>384</v>
      </c>
      <c r="AB63" s="75">
        <v>384</v>
      </c>
      <c r="AC63" s="75">
        <v>385</v>
      </c>
      <c r="AD63" s="75">
        <v>386</v>
      </c>
      <c r="AE63" s="75">
        <v>387</v>
      </c>
      <c r="AF63" s="75">
        <v>388</v>
      </c>
      <c r="AG63" s="75">
        <v>388</v>
      </c>
      <c r="AH63" s="75">
        <v>388</v>
      </c>
      <c r="AI63" s="75">
        <v>388</v>
      </c>
      <c r="AJ63" s="75">
        <v>388</v>
      </c>
      <c r="AK63" s="75">
        <v>388</v>
      </c>
      <c r="AL63" s="75">
        <v>387</v>
      </c>
      <c r="AM63" s="75">
        <v>386</v>
      </c>
      <c r="AN63" s="75">
        <v>386</v>
      </c>
      <c r="AO63" s="75">
        <v>385</v>
      </c>
      <c r="AP63" s="75">
        <v>384</v>
      </c>
      <c r="AQ63" s="8"/>
      <c r="AS63" s="24"/>
    </row>
    <row r="64" spans="2:45">
      <c r="B64" s="5"/>
      <c r="D64" s="106" t="s">
        <v>83</v>
      </c>
      <c r="E64" s="107"/>
      <c r="F64" s="62" t="s">
        <v>54</v>
      </c>
      <c r="G64" s="74">
        <f t="shared" si="15"/>
        <v>1092</v>
      </c>
      <c r="H64" s="75">
        <v>2</v>
      </c>
      <c r="I64" s="75">
        <v>2</v>
      </c>
      <c r="J64" s="75">
        <v>9</v>
      </c>
      <c r="K64" s="75">
        <v>12</v>
      </c>
      <c r="L64" s="75">
        <v>14</v>
      </c>
      <c r="M64" s="75">
        <v>17</v>
      </c>
      <c r="N64" s="75">
        <v>19</v>
      </c>
      <c r="O64" s="75">
        <v>22</v>
      </c>
      <c r="P64" s="75">
        <v>24</v>
      </c>
      <c r="Q64" s="75">
        <v>27</v>
      </c>
      <c r="R64" s="75">
        <v>30</v>
      </c>
      <c r="S64" s="75">
        <v>33</v>
      </c>
      <c r="T64" s="75">
        <v>36</v>
      </c>
      <c r="U64" s="75">
        <v>36</v>
      </c>
      <c r="V64" s="75">
        <v>37</v>
      </c>
      <c r="W64" s="75">
        <v>37</v>
      </c>
      <c r="X64" s="75">
        <v>37</v>
      </c>
      <c r="Y64" s="75">
        <v>38</v>
      </c>
      <c r="Z64" s="75">
        <v>38</v>
      </c>
      <c r="AA64" s="75">
        <v>38</v>
      </c>
      <c r="AB64" s="75">
        <v>38</v>
      </c>
      <c r="AC64" s="75">
        <v>39</v>
      </c>
      <c r="AD64" s="75">
        <v>39</v>
      </c>
      <c r="AE64" s="75">
        <v>39</v>
      </c>
      <c r="AF64" s="75">
        <v>39</v>
      </c>
      <c r="AG64" s="75">
        <v>39</v>
      </c>
      <c r="AH64" s="75">
        <v>39</v>
      </c>
      <c r="AI64" s="75">
        <v>39</v>
      </c>
      <c r="AJ64" s="75">
        <v>39</v>
      </c>
      <c r="AK64" s="75">
        <v>39</v>
      </c>
      <c r="AL64" s="75">
        <v>39</v>
      </c>
      <c r="AM64" s="75">
        <v>39</v>
      </c>
      <c r="AN64" s="75">
        <v>39</v>
      </c>
      <c r="AO64" s="75">
        <v>39</v>
      </c>
      <c r="AP64" s="75">
        <v>39</v>
      </c>
      <c r="AQ64" s="8"/>
      <c r="AS64" s="24"/>
    </row>
    <row r="65" spans="2:45">
      <c r="B65" s="5"/>
      <c r="D65" s="106" t="s">
        <v>84</v>
      </c>
      <c r="E65" s="107"/>
      <c r="F65" s="62" t="s">
        <v>11</v>
      </c>
      <c r="G65" s="74">
        <f t="shared" si="15"/>
        <v>363</v>
      </c>
      <c r="H65" s="75">
        <v>1</v>
      </c>
      <c r="I65" s="75">
        <v>1</v>
      </c>
      <c r="J65" s="75">
        <v>3</v>
      </c>
      <c r="K65" s="75">
        <v>4</v>
      </c>
      <c r="L65" s="75">
        <v>5</v>
      </c>
      <c r="M65" s="75">
        <v>5</v>
      </c>
      <c r="N65" s="75">
        <v>6</v>
      </c>
      <c r="O65" s="75">
        <v>7</v>
      </c>
      <c r="P65" s="75">
        <v>8</v>
      </c>
      <c r="Q65" s="75">
        <v>9</v>
      </c>
      <c r="R65" s="75">
        <v>10</v>
      </c>
      <c r="S65" s="75">
        <v>11</v>
      </c>
      <c r="T65" s="75">
        <v>12</v>
      </c>
      <c r="U65" s="75">
        <v>12</v>
      </c>
      <c r="V65" s="75">
        <v>12</v>
      </c>
      <c r="W65" s="75">
        <v>12</v>
      </c>
      <c r="X65" s="75">
        <v>12</v>
      </c>
      <c r="Y65" s="75">
        <v>12</v>
      </c>
      <c r="Z65" s="75">
        <v>13</v>
      </c>
      <c r="AA65" s="75">
        <v>13</v>
      </c>
      <c r="AB65" s="75">
        <v>13</v>
      </c>
      <c r="AC65" s="75">
        <v>13</v>
      </c>
      <c r="AD65" s="75">
        <v>13</v>
      </c>
      <c r="AE65" s="75">
        <v>13</v>
      </c>
      <c r="AF65" s="75">
        <v>13</v>
      </c>
      <c r="AG65" s="75">
        <v>13</v>
      </c>
      <c r="AH65" s="75">
        <v>13</v>
      </c>
      <c r="AI65" s="75">
        <v>13</v>
      </c>
      <c r="AJ65" s="75">
        <v>13</v>
      </c>
      <c r="AK65" s="75">
        <v>13</v>
      </c>
      <c r="AL65" s="75">
        <v>13</v>
      </c>
      <c r="AM65" s="75">
        <v>13</v>
      </c>
      <c r="AN65" s="75">
        <v>13</v>
      </c>
      <c r="AO65" s="75">
        <v>13</v>
      </c>
      <c r="AP65" s="75">
        <v>13</v>
      </c>
      <c r="AQ65" s="8"/>
      <c r="AS65" s="24"/>
    </row>
    <row r="66" spans="2:45">
      <c r="B66" s="5"/>
      <c r="D66" s="106" t="s">
        <v>85</v>
      </c>
      <c r="E66" s="106"/>
      <c r="F66" s="62" t="s">
        <v>15</v>
      </c>
      <c r="G66" s="74">
        <f t="shared" si="15"/>
        <v>719</v>
      </c>
      <c r="H66" s="75">
        <v>1</v>
      </c>
      <c r="I66" s="75">
        <v>1</v>
      </c>
      <c r="J66" s="75">
        <v>6</v>
      </c>
      <c r="K66" s="75">
        <v>8</v>
      </c>
      <c r="L66" s="75">
        <v>9</v>
      </c>
      <c r="M66" s="75">
        <v>11</v>
      </c>
      <c r="N66" s="75">
        <v>13</v>
      </c>
      <c r="O66" s="75">
        <v>14</v>
      </c>
      <c r="P66" s="75">
        <v>16</v>
      </c>
      <c r="Q66" s="75">
        <v>18</v>
      </c>
      <c r="R66" s="75">
        <v>20</v>
      </c>
      <c r="S66" s="75">
        <v>22</v>
      </c>
      <c r="T66" s="75">
        <v>23</v>
      </c>
      <c r="U66" s="75">
        <v>24</v>
      </c>
      <c r="V66" s="75">
        <v>24</v>
      </c>
      <c r="W66" s="75">
        <v>24</v>
      </c>
      <c r="X66" s="75">
        <v>24</v>
      </c>
      <c r="Y66" s="75">
        <v>25</v>
      </c>
      <c r="Z66" s="75">
        <v>25</v>
      </c>
      <c r="AA66" s="75">
        <v>25</v>
      </c>
      <c r="AB66" s="75">
        <v>25</v>
      </c>
      <c r="AC66" s="75">
        <v>25</v>
      </c>
      <c r="AD66" s="75">
        <v>25</v>
      </c>
      <c r="AE66" s="75">
        <v>25</v>
      </c>
      <c r="AF66" s="75">
        <v>26</v>
      </c>
      <c r="AG66" s="75">
        <v>26</v>
      </c>
      <c r="AH66" s="75">
        <v>26</v>
      </c>
      <c r="AI66" s="75">
        <v>26</v>
      </c>
      <c r="AJ66" s="75">
        <v>26</v>
      </c>
      <c r="AK66" s="75">
        <v>26</v>
      </c>
      <c r="AL66" s="75">
        <v>26</v>
      </c>
      <c r="AM66" s="75">
        <v>26</v>
      </c>
      <c r="AN66" s="75">
        <v>26</v>
      </c>
      <c r="AO66" s="75">
        <v>26</v>
      </c>
      <c r="AP66" s="75">
        <v>26</v>
      </c>
      <c r="AQ66" s="8"/>
      <c r="AS66" s="24"/>
    </row>
    <row r="67" spans="2:45">
      <c r="B67" s="5"/>
      <c r="D67" s="106"/>
      <c r="E67" s="111"/>
      <c r="F67" s="58"/>
      <c r="G67" s="57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8"/>
      <c r="AS67" s="24"/>
    </row>
    <row r="68" spans="2:45">
      <c r="B68" s="5"/>
      <c r="D68" s="106"/>
      <c r="E68" s="110">
        <f>E39+1</f>
        <v>3</v>
      </c>
      <c r="F68" s="60" t="str">
        <f>LOOKUP(E68,CAPEX!$E$11:$E$13,CAPEX!$F$11:$F$13)</f>
        <v>Rio de Janeiro - AP 4</v>
      </c>
      <c r="G68" s="7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8"/>
      <c r="AS68" s="24"/>
    </row>
    <row r="69" spans="2:45" s="22" customFormat="1">
      <c r="B69" s="5"/>
      <c r="D69" s="108"/>
      <c r="E69" s="109"/>
      <c r="F69" s="61" t="s">
        <v>51</v>
      </c>
      <c r="G69" s="74">
        <f t="shared" ref="G69:G74" si="17">SUM(H69:AP69)</f>
        <v>1099378</v>
      </c>
      <c r="H69" s="74">
        <f t="shared" ref="H69:AP69" si="18">SUM(H70:H74)</f>
        <v>32589</v>
      </c>
      <c r="I69" s="74">
        <f t="shared" si="18"/>
        <v>35247</v>
      </c>
      <c r="J69" s="74">
        <f t="shared" si="18"/>
        <v>35308</v>
      </c>
      <c r="K69" s="74">
        <f t="shared" si="18"/>
        <v>35372</v>
      </c>
      <c r="L69" s="74">
        <f t="shared" si="18"/>
        <v>34723</v>
      </c>
      <c r="M69" s="74">
        <f t="shared" si="18"/>
        <v>34084</v>
      </c>
      <c r="N69" s="74">
        <f t="shared" si="18"/>
        <v>33416</v>
      </c>
      <c r="O69" s="74">
        <f t="shared" si="18"/>
        <v>32716</v>
      </c>
      <c r="P69" s="74">
        <f t="shared" si="18"/>
        <v>31560</v>
      </c>
      <c r="Q69" s="74">
        <f t="shared" si="18"/>
        <v>30852</v>
      </c>
      <c r="R69" s="74">
        <f t="shared" si="18"/>
        <v>30068</v>
      </c>
      <c r="S69" s="74">
        <f t="shared" si="18"/>
        <v>30248</v>
      </c>
      <c r="T69" s="74">
        <f t="shared" si="18"/>
        <v>30427</v>
      </c>
      <c r="U69" s="74">
        <f t="shared" si="18"/>
        <v>30607</v>
      </c>
      <c r="V69" s="74">
        <f t="shared" si="18"/>
        <v>30789</v>
      </c>
      <c r="W69" s="74">
        <f t="shared" si="18"/>
        <v>30805</v>
      </c>
      <c r="X69" s="74">
        <f t="shared" si="18"/>
        <v>30823</v>
      </c>
      <c r="Y69" s="74">
        <f t="shared" si="18"/>
        <v>30839</v>
      </c>
      <c r="Z69" s="74">
        <f t="shared" si="18"/>
        <v>30858</v>
      </c>
      <c r="AA69" s="74">
        <f t="shared" si="18"/>
        <v>30874</v>
      </c>
      <c r="AB69" s="74">
        <f t="shared" si="18"/>
        <v>30845</v>
      </c>
      <c r="AC69" s="74">
        <f t="shared" si="18"/>
        <v>30817</v>
      </c>
      <c r="AD69" s="74">
        <f t="shared" si="18"/>
        <v>30788</v>
      </c>
      <c r="AE69" s="74">
        <f t="shared" si="18"/>
        <v>30758</v>
      </c>
      <c r="AF69" s="74">
        <f t="shared" si="18"/>
        <v>30730</v>
      </c>
      <c r="AG69" s="74">
        <f t="shared" si="18"/>
        <v>30665</v>
      </c>
      <c r="AH69" s="74">
        <f t="shared" si="18"/>
        <v>30599</v>
      </c>
      <c r="AI69" s="74">
        <f t="shared" si="18"/>
        <v>30534</v>
      </c>
      <c r="AJ69" s="74">
        <f t="shared" si="18"/>
        <v>30469</v>
      </c>
      <c r="AK69" s="74">
        <f t="shared" si="18"/>
        <v>30403</v>
      </c>
      <c r="AL69" s="74">
        <f t="shared" si="18"/>
        <v>30306</v>
      </c>
      <c r="AM69" s="74">
        <f t="shared" si="18"/>
        <v>30210</v>
      </c>
      <c r="AN69" s="74">
        <f t="shared" si="18"/>
        <v>30114</v>
      </c>
      <c r="AO69" s="74">
        <f t="shared" si="18"/>
        <v>30016</v>
      </c>
      <c r="AP69" s="74">
        <f t="shared" si="18"/>
        <v>29919</v>
      </c>
      <c r="AQ69" s="8"/>
      <c r="AS69" s="24"/>
    </row>
    <row r="70" spans="2:45">
      <c r="B70" s="5"/>
      <c r="D70" s="106" t="s">
        <v>66</v>
      </c>
      <c r="E70" s="107"/>
      <c r="F70" s="62" t="s">
        <v>52</v>
      </c>
      <c r="G70" s="74">
        <f t="shared" si="17"/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  <c r="P70" s="75">
        <v>0</v>
      </c>
      <c r="Q70" s="75">
        <v>0</v>
      </c>
      <c r="R70" s="75">
        <v>0</v>
      </c>
      <c r="S70" s="75">
        <v>0</v>
      </c>
      <c r="T70" s="75">
        <v>0</v>
      </c>
      <c r="U70" s="75">
        <v>0</v>
      </c>
      <c r="V70" s="75">
        <v>0</v>
      </c>
      <c r="W70" s="75">
        <v>0</v>
      </c>
      <c r="X70" s="75">
        <v>0</v>
      </c>
      <c r="Y70" s="75">
        <v>0</v>
      </c>
      <c r="Z70" s="75">
        <v>0</v>
      </c>
      <c r="AA70" s="75">
        <v>0</v>
      </c>
      <c r="AB70" s="75">
        <v>0</v>
      </c>
      <c r="AC70" s="75">
        <v>0</v>
      </c>
      <c r="AD70" s="75">
        <v>0</v>
      </c>
      <c r="AE70" s="75">
        <v>0</v>
      </c>
      <c r="AF70" s="75">
        <v>0</v>
      </c>
      <c r="AG70" s="75">
        <v>0</v>
      </c>
      <c r="AH70" s="75">
        <v>0</v>
      </c>
      <c r="AI70" s="75">
        <v>0</v>
      </c>
      <c r="AJ70" s="75">
        <v>0</v>
      </c>
      <c r="AK70" s="75">
        <v>0</v>
      </c>
      <c r="AL70" s="75">
        <v>0</v>
      </c>
      <c r="AM70" s="75">
        <v>0</v>
      </c>
      <c r="AN70" s="75">
        <v>0</v>
      </c>
      <c r="AO70" s="75">
        <v>0</v>
      </c>
      <c r="AP70" s="75">
        <v>0</v>
      </c>
      <c r="AQ70" s="8"/>
      <c r="AS70" s="24"/>
    </row>
    <row r="71" spans="2:45">
      <c r="B71" s="5"/>
      <c r="D71" s="106" t="s">
        <v>67</v>
      </c>
      <c r="E71" s="107"/>
      <c r="F71" s="62" t="s">
        <v>53</v>
      </c>
      <c r="G71" s="74">
        <f t="shared" si="17"/>
        <v>866556</v>
      </c>
      <c r="H71" s="75">
        <v>29077</v>
      </c>
      <c r="I71" s="75">
        <v>29771</v>
      </c>
      <c r="J71" s="75">
        <v>29771</v>
      </c>
      <c r="K71" s="75">
        <v>29771</v>
      </c>
      <c r="L71" s="75">
        <v>29059</v>
      </c>
      <c r="M71" s="75">
        <v>28262</v>
      </c>
      <c r="N71" s="75">
        <v>27432</v>
      </c>
      <c r="O71" s="75">
        <v>26571</v>
      </c>
      <c r="P71" s="75">
        <v>25253</v>
      </c>
      <c r="Q71" s="75">
        <v>24405</v>
      </c>
      <c r="R71" s="75">
        <v>23493</v>
      </c>
      <c r="S71" s="75">
        <v>23544</v>
      </c>
      <c r="T71" s="75">
        <v>23595</v>
      </c>
      <c r="U71" s="75">
        <v>23646</v>
      </c>
      <c r="V71" s="75">
        <v>23697</v>
      </c>
      <c r="W71" s="75">
        <v>23707</v>
      </c>
      <c r="X71" s="75">
        <v>23717</v>
      </c>
      <c r="Y71" s="75">
        <v>23727</v>
      </c>
      <c r="Z71" s="75">
        <v>23737</v>
      </c>
      <c r="AA71" s="75">
        <v>23747</v>
      </c>
      <c r="AB71" s="75">
        <v>23719</v>
      </c>
      <c r="AC71" s="75">
        <v>23692</v>
      </c>
      <c r="AD71" s="75">
        <v>23665</v>
      </c>
      <c r="AE71" s="75">
        <v>23637</v>
      </c>
      <c r="AF71" s="75">
        <v>23610</v>
      </c>
      <c r="AG71" s="75">
        <v>23548</v>
      </c>
      <c r="AH71" s="75">
        <v>23486</v>
      </c>
      <c r="AI71" s="75">
        <v>23425</v>
      </c>
      <c r="AJ71" s="75">
        <v>23363</v>
      </c>
      <c r="AK71" s="75">
        <v>23301</v>
      </c>
      <c r="AL71" s="75">
        <v>23209</v>
      </c>
      <c r="AM71" s="75">
        <v>23117</v>
      </c>
      <c r="AN71" s="75">
        <v>23026</v>
      </c>
      <c r="AO71" s="75">
        <v>22934</v>
      </c>
      <c r="AP71" s="75">
        <v>22842</v>
      </c>
      <c r="AQ71" s="8"/>
      <c r="AS71" s="24"/>
    </row>
    <row r="72" spans="2:45">
      <c r="B72" s="5"/>
      <c r="D72" s="106" t="s">
        <v>68</v>
      </c>
      <c r="E72" s="107"/>
      <c r="F72" s="62" t="s">
        <v>54</v>
      </c>
      <c r="G72" s="74">
        <f t="shared" si="17"/>
        <v>86458</v>
      </c>
      <c r="H72" s="75">
        <v>2168</v>
      </c>
      <c r="I72" s="75">
        <v>2194</v>
      </c>
      <c r="J72" s="75">
        <v>2233</v>
      </c>
      <c r="K72" s="75">
        <v>2273</v>
      </c>
      <c r="L72" s="75">
        <v>2313</v>
      </c>
      <c r="M72" s="75">
        <v>2345</v>
      </c>
      <c r="N72" s="75">
        <v>2378</v>
      </c>
      <c r="O72" s="75">
        <v>2411</v>
      </c>
      <c r="P72" s="75">
        <v>2444</v>
      </c>
      <c r="Q72" s="75">
        <v>2463</v>
      </c>
      <c r="R72" s="75">
        <v>2474</v>
      </c>
      <c r="S72" s="75">
        <v>2485</v>
      </c>
      <c r="T72" s="75">
        <v>2496</v>
      </c>
      <c r="U72" s="75">
        <v>2507</v>
      </c>
      <c r="V72" s="75">
        <v>2518</v>
      </c>
      <c r="W72" s="75">
        <v>2522</v>
      </c>
      <c r="X72" s="75">
        <v>2527</v>
      </c>
      <c r="Y72" s="75">
        <v>2531</v>
      </c>
      <c r="Z72" s="75">
        <v>2536</v>
      </c>
      <c r="AA72" s="75">
        <v>2540</v>
      </c>
      <c r="AB72" s="75">
        <v>2540</v>
      </c>
      <c r="AC72" s="75">
        <v>2540</v>
      </c>
      <c r="AD72" s="75">
        <v>2540</v>
      </c>
      <c r="AE72" s="75">
        <v>2540</v>
      </c>
      <c r="AF72" s="75">
        <v>2540</v>
      </c>
      <c r="AG72" s="75">
        <v>2540</v>
      </c>
      <c r="AH72" s="75">
        <v>2540</v>
      </c>
      <c r="AI72" s="75">
        <v>2540</v>
      </c>
      <c r="AJ72" s="75">
        <v>2540</v>
      </c>
      <c r="AK72" s="75">
        <v>2540</v>
      </c>
      <c r="AL72" s="75">
        <v>2540</v>
      </c>
      <c r="AM72" s="75">
        <v>2540</v>
      </c>
      <c r="AN72" s="75">
        <v>2540</v>
      </c>
      <c r="AO72" s="75">
        <v>2540</v>
      </c>
      <c r="AP72" s="75">
        <v>2540</v>
      </c>
      <c r="AQ72" s="8"/>
      <c r="AS72" s="24"/>
    </row>
    <row r="73" spans="2:45">
      <c r="B73" s="5"/>
      <c r="D73" s="106" t="s">
        <v>69</v>
      </c>
      <c r="E73" s="107"/>
      <c r="F73" s="62" t="s">
        <v>11</v>
      </c>
      <c r="G73" s="74">
        <f t="shared" si="17"/>
        <v>32262</v>
      </c>
      <c r="H73" s="75">
        <v>809</v>
      </c>
      <c r="I73" s="75">
        <v>819</v>
      </c>
      <c r="J73" s="75">
        <v>833</v>
      </c>
      <c r="K73" s="75">
        <v>848</v>
      </c>
      <c r="L73" s="75">
        <v>863</v>
      </c>
      <c r="M73" s="75">
        <v>875</v>
      </c>
      <c r="N73" s="75">
        <v>887</v>
      </c>
      <c r="O73" s="75">
        <v>899</v>
      </c>
      <c r="P73" s="75">
        <v>912</v>
      </c>
      <c r="Q73" s="75">
        <v>919</v>
      </c>
      <c r="R73" s="75">
        <v>923</v>
      </c>
      <c r="S73" s="75">
        <v>927</v>
      </c>
      <c r="T73" s="75">
        <v>931</v>
      </c>
      <c r="U73" s="75">
        <v>935</v>
      </c>
      <c r="V73" s="75">
        <v>940</v>
      </c>
      <c r="W73" s="75">
        <v>941</v>
      </c>
      <c r="X73" s="75">
        <v>943</v>
      </c>
      <c r="Y73" s="75">
        <v>944</v>
      </c>
      <c r="Z73" s="75">
        <v>946</v>
      </c>
      <c r="AA73" s="75">
        <v>948</v>
      </c>
      <c r="AB73" s="75">
        <v>948</v>
      </c>
      <c r="AC73" s="75">
        <v>948</v>
      </c>
      <c r="AD73" s="75">
        <v>948</v>
      </c>
      <c r="AE73" s="75">
        <v>948</v>
      </c>
      <c r="AF73" s="75">
        <v>948</v>
      </c>
      <c r="AG73" s="75">
        <v>948</v>
      </c>
      <c r="AH73" s="75">
        <v>948</v>
      </c>
      <c r="AI73" s="75">
        <v>948</v>
      </c>
      <c r="AJ73" s="75">
        <v>948</v>
      </c>
      <c r="AK73" s="75">
        <v>948</v>
      </c>
      <c r="AL73" s="75">
        <v>948</v>
      </c>
      <c r="AM73" s="75">
        <v>948</v>
      </c>
      <c r="AN73" s="75">
        <v>948</v>
      </c>
      <c r="AO73" s="75">
        <v>948</v>
      </c>
      <c r="AP73" s="75">
        <v>948</v>
      </c>
      <c r="AQ73" s="8"/>
      <c r="AS73" s="24"/>
    </row>
    <row r="74" spans="2:45">
      <c r="B74" s="5"/>
      <c r="D74" s="106" t="s">
        <v>70</v>
      </c>
      <c r="E74" s="106"/>
      <c r="F74" s="62" t="s">
        <v>15</v>
      </c>
      <c r="G74" s="74">
        <f t="shared" si="17"/>
        <v>114102</v>
      </c>
      <c r="H74" s="75">
        <v>535</v>
      </c>
      <c r="I74" s="75">
        <v>2463</v>
      </c>
      <c r="J74" s="75">
        <v>2471</v>
      </c>
      <c r="K74" s="75">
        <v>2480</v>
      </c>
      <c r="L74" s="75">
        <v>2488</v>
      </c>
      <c r="M74" s="75">
        <v>2602</v>
      </c>
      <c r="N74" s="75">
        <v>2719</v>
      </c>
      <c r="O74" s="75">
        <v>2835</v>
      </c>
      <c r="P74" s="75">
        <v>2951</v>
      </c>
      <c r="Q74" s="75">
        <v>3065</v>
      </c>
      <c r="R74" s="75">
        <v>3178</v>
      </c>
      <c r="S74" s="75">
        <v>3292</v>
      </c>
      <c r="T74" s="75">
        <v>3405</v>
      </c>
      <c r="U74" s="75">
        <v>3519</v>
      </c>
      <c r="V74" s="75">
        <v>3634</v>
      </c>
      <c r="W74" s="75">
        <v>3635</v>
      </c>
      <c r="X74" s="75">
        <v>3636</v>
      </c>
      <c r="Y74" s="75">
        <v>3637</v>
      </c>
      <c r="Z74" s="75">
        <v>3639</v>
      </c>
      <c r="AA74" s="75">
        <v>3639</v>
      </c>
      <c r="AB74" s="75">
        <v>3638</v>
      </c>
      <c r="AC74" s="75">
        <v>3637</v>
      </c>
      <c r="AD74" s="75">
        <v>3635</v>
      </c>
      <c r="AE74" s="75">
        <v>3633</v>
      </c>
      <c r="AF74" s="75">
        <v>3632</v>
      </c>
      <c r="AG74" s="75">
        <v>3629</v>
      </c>
      <c r="AH74" s="75">
        <v>3625</v>
      </c>
      <c r="AI74" s="75">
        <v>3621</v>
      </c>
      <c r="AJ74" s="75">
        <v>3618</v>
      </c>
      <c r="AK74" s="75">
        <v>3614</v>
      </c>
      <c r="AL74" s="75">
        <v>3609</v>
      </c>
      <c r="AM74" s="75">
        <v>3605</v>
      </c>
      <c r="AN74" s="75">
        <v>3600</v>
      </c>
      <c r="AO74" s="75">
        <v>3594</v>
      </c>
      <c r="AP74" s="75">
        <v>3589</v>
      </c>
      <c r="AQ74" s="8"/>
      <c r="AS74" s="24"/>
    </row>
    <row r="75" spans="2:45">
      <c r="B75" s="5"/>
      <c r="D75" s="106"/>
      <c r="E75" s="106"/>
      <c r="F75" s="52"/>
      <c r="G75" s="57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8"/>
      <c r="AS75" s="24"/>
    </row>
    <row r="76" spans="2:45" s="22" customFormat="1">
      <c r="B76" s="5"/>
      <c r="D76" s="108"/>
      <c r="E76" s="109"/>
      <c r="F76" s="61" t="s">
        <v>55</v>
      </c>
      <c r="G76" s="74">
        <f t="shared" ref="G76:G81" si="19">SUM(H76:AP76)</f>
        <v>2510331</v>
      </c>
      <c r="H76" s="74">
        <f t="shared" ref="H76:AP76" si="20">SUM(H77:H81)</f>
        <v>62952</v>
      </c>
      <c r="I76" s="74">
        <f t="shared" si="20"/>
        <v>63706</v>
      </c>
      <c r="J76" s="74">
        <f t="shared" si="20"/>
        <v>64846</v>
      </c>
      <c r="K76" s="74">
        <f t="shared" si="20"/>
        <v>65996</v>
      </c>
      <c r="L76" s="74">
        <f t="shared" si="20"/>
        <v>67155</v>
      </c>
      <c r="M76" s="74">
        <f t="shared" si="20"/>
        <v>68095</v>
      </c>
      <c r="N76" s="74">
        <f t="shared" si="20"/>
        <v>69041</v>
      </c>
      <c r="O76" s="74">
        <f t="shared" si="20"/>
        <v>69994</v>
      </c>
      <c r="P76" s="74">
        <f t="shared" si="20"/>
        <v>70953</v>
      </c>
      <c r="Q76" s="74">
        <f t="shared" si="20"/>
        <v>71506</v>
      </c>
      <c r="R76" s="74">
        <f t="shared" si="20"/>
        <v>71827</v>
      </c>
      <c r="S76" s="74">
        <f t="shared" si="20"/>
        <v>72148</v>
      </c>
      <c r="T76" s="74">
        <f t="shared" si="20"/>
        <v>72469</v>
      </c>
      <c r="U76" s="74">
        <f t="shared" si="20"/>
        <v>72790</v>
      </c>
      <c r="V76" s="74">
        <f t="shared" si="20"/>
        <v>73112</v>
      </c>
      <c r="W76" s="74">
        <f t="shared" si="20"/>
        <v>73239</v>
      </c>
      <c r="X76" s="74">
        <f t="shared" si="20"/>
        <v>73367</v>
      </c>
      <c r="Y76" s="74">
        <f t="shared" si="20"/>
        <v>73495</v>
      </c>
      <c r="Z76" s="74">
        <f t="shared" si="20"/>
        <v>73624</v>
      </c>
      <c r="AA76" s="74">
        <f t="shared" si="20"/>
        <v>73751</v>
      </c>
      <c r="AB76" s="74">
        <f t="shared" si="20"/>
        <v>73751</v>
      </c>
      <c r="AC76" s="74">
        <f t="shared" si="20"/>
        <v>73751</v>
      </c>
      <c r="AD76" s="74">
        <f t="shared" si="20"/>
        <v>73751</v>
      </c>
      <c r="AE76" s="74">
        <f t="shared" si="20"/>
        <v>73751</v>
      </c>
      <c r="AF76" s="74">
        <f t="shared" si="20"/>
        <v>73751</v>
      </c>
      <c r="AG76" s="74">
        <f t="shared" si="20"/>
        <v>73751</v>
      </c>
      <c r="AH76" s="74">
        <f t="shared" si="20"/>
        <v>73751</v>
      </c>
      <c r="AI76" s="74">
        <f t="shared" si="20"/>
        <v>73751</v>
      </c>
      <c r="AJ76" s="74">
        <f t="shared" si="20"/>
        <v>73751</v>
      </c>
      <c r="AK76" s="74">
        <f t="shared" si="20"/>
        <v>73751</v>
      </c>
      <c r="AL76" s="74">
        <f t="shared" si="20"/>
        <v>73751</v>
      </c>
      <c r="AM76" s="74">
        <f t="shared" si="20"/>
        <v>73751</v>
      </c>
      <c r="AN76" s="74">
        <f t="shared" si="20"/>
        <v>73751</v>
      </c>
      <c r="AO76" s="74">
        <f t="shared" si="20"/>
        <v>73751</v>
      </c>
      <c r="AP76" s="74">
        <f t="shared" si="20"/>
        <v>73751</v>
      </c>
      <c r="AQ76" s="8"/>
      <c r="AS76" s="24"/>
    </row>
    <row r="77" spans="2:45">
      <c r="B77" s="5"/>
      <c r="D77" s="106" t="s">
        <v>71</v>
      </c>
      <c r="E77" s="107"/>
      <c r="F77" s="62" t="s">
        <v>52</v>
      </c>
      <c r="G77" s="74">
        <f t="shared" si="19"/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75">
        <v>0</v>
      </c>
      <c r="R77" s="75">
        <v>0</v>
      </c>
      <c r="S77" s="75">
        <v>0</v>
      </c>
      <c r="T77" s="75">
        <v>0</v>
      </c>
      <c r="U77" s="75">
        <v>0</v>
      </c>
      <c r="V77" s="75">
        <v>0</v>
      </c>
      <c r="W77" s="75">
        <v>0</v>
      </c>
      <c r="X77" s="75">
        <v>0</v>
      </c>
      <c r="Y77" s="75">
        <v>0</v>
      </c>
      <c r="Z77" s="75">
        <v>0</v>
      </c>
      <c r="AA77" s="75">
        <v>0</v>
      </c>
      <c r="AB77" s="75">
        <v>0</v>
      </c>
      <c r="AC77" s="75">
        <v>0</v>
      </c>
      <c r="AD77" s="75">
        <v>0</v>
      </c>
      <c r="AE77" s="75">
        <v>0</v>
      </c>
      <c r="AF77" s="75">
        <v>0</v>
      </c>
      <c r="AG77" s="75">
        <v>0</v>
      </c>
      <c r="AH77" s="75">
        <v>0</v>
      </c>
      <c r="AI77" s="75">
        <v>0</v>
      </c>
      <c r="AJ77" s="75">
        <v>0</v>
      </c>
      <c r="AK77" s="75">
        <v>0</v>
      </c>
      <c r="AL77" s="75">
        <v>0</v>
      </c>
      <c r="AM77" s="75">
        <v>0</v>
      </c>
      <c r="AN77" s="75">
        <v>0</v>
      </c>
      <c r="AO77" s="75">
        <v>0</v>
      </c>
      <c r="AP77" s="75">
        <v>0</v>
      </c>
      <c r="AQ77" s="8"/>
      <c r="AS77" s="24"/>
    </row>
    <row r="78" spans="2:45">
      <c r="B78" s="5"/>
      <c r="D78" s="106" t="s">
        <v>72</v>
      </c>
      <c r="E78" s="107"/>
      <c r="F78" s="62" t="s">
        <v>53</v>
      </c>
      <c r="G78" s="74">
        <f t="shared" si="19"/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0</v>
      </c>
      <c r="T78" s="75">
        <v>0</v>
      </c>
      <c r="U78" s="75">
        <v>0</v>
      </c>
      <c r="V78" s="75">
        <v>0</v>
      </c>
      <c r="W78" s="75">
        <v>0</v>
      </c>
      <c r="X78" s="75">
        <v>0</v>
      </c>
      <c r="Y78" s="75">
        <v>0</v>
      </c>
      <c r="Z78" s="75">
        <v>0</v>
      </c>
      <c r="AA78" s="75">
        <v>0</v>
      </c>
      <c r="AB78" s="75">
        <v>0</v>
      </c>
      <c r="AC78" s="75">
        <v>0</v>
      </c>
      <c r="AD78" s="75">
        <v>0</v>
      </c>
      <c r="AE78" s="75">
        <v>0</v>
      </c>
      <c r="AF78" s="75">
        <v>0</v>
      </c>
      <c r="AG78" s="75">
        <v>0</v>
      </c>
      <c r="AH78" s="75">
        <v>0</v>
      </c>
      <c r="AI78" s="75">
        <v>0</v>
      </c>
      <c r="AJ78" s="75">
        <v>0</v>
      </c>
      <c r="AK78" s="75">
        <v>0</v>
      </c>
      <c r="AL78" s="75">
        <v>0</v>
      </c>
      <c r="AM78" s="75">
        <v>0</v>
      </c>
      <c r="AN78" s="75">
        <v>0</v>
      </c>
      <c r="AO78" s="75">
        <v>0</v>
      </c>
      <c r="AP78" s="75">
        <v>0</v>
      </c>
      <c r="AQ78" s="8"/>
      <c r="AS78" s="24"/>
    </row>
    <row r="79" spans="2:45">
      <c r="B79" s="5"/>
      <c r="D79" s="106" t="s">
        <v>73</v>
      </c>
      <c r="E79" s="107"/>
      <c r="F79" s="62" t="s">
        <v>54</v>
      </c>
      <c r="G79" s="74">
        <f t="shared" si="19"/>
        <v>1642638</v>
      </c>
      <c r="H79" s="75">
        <v>41193</v>
      </c>
      <c r="I79" s="75">
        <v>41686</v>
      </c>
      <c r="J79" s="75">
        <v>42432</v>
      </c>
      <c r="K79" s="75">
        <v>43185</v>
      </c>
      <c r="L79" s="75">
        <v>43943</v>
      </c>
      <c r="M79" s="75">
        <v>44558</v>
      </c>
      <c r="N79" s="75">
        <v>45177</v>
      </c>
      <c r="O79" s="75">
        <v>45801</v>
      </c>
      <c r="P79" s="75">
        <v>46428</v>
      </c>
      <c r="Q79" s="75">
        <v>46790</v>
      </c>
      <c r="R79" s="75">
        <v>47000</v>
      </c>
      <c r="S79" s="75">
        <v>47210</v>
      </c>
      <c r="T79" s="75">
        <v>47420</v>
      </c>
      <c r="U79" s="75">
        <v>47630</v>
      </c>
      <c r="V79" s="75">
        <v>47841</v>
      </c>
      <c r="W79" s="75">
        <v>47924</v>
      </c>
      <c r="X79" s="75">
        <v>48008</v>
      </c>
      <c r="Y79" s="75">
        <v>48092</v>
      </c>
      <c r="Z79" s="75">
        <v>48176</v>
      </c>
      <c r="AA79" s="75">
        <v>48259</v>
      </c>
      <c r="AB79" s="75">
        <v>48259</v>
      </c>
      <c r="AC79" s="75">
        <v>48259</v>
      </c>
      <c r="AD79" s="75">
        <v>48259</v>
      </c>
      <c r="AE79" s="75">
        <v>48259</v>
      </c>
      <c r="AF79" s="75">
        <v>48259</v>
      </c>
      <c r="AG79" s="75">
        <v>48259</v>
      </c>
      <c r="AH79" s="75">
        <v>48259</v>
      </c>
      <c r="AI79" s="75">
        <v>48259</v>
      </c>
      <c r="AJ79" s="75">
        <v>48259</v>
      </c>
      <c r="AK79" s="75">
        <v>48259</v>
      </c>
      <c r="AL79" s="75">
        <v>48259</v>
      </c>
      <c r="AM79" s="75">
        <v>48259</v>
      </c>
      <c r="AN79" s="75">
        <v>48259</v>
      </c>
      <c r="AO79" s="75">
        <v>48259</v>
      </c>
      <c r="AP79" s="75">
        <v>48259</v>
      </c>
      <c r="AQ79" s="8"/>
      <c r="AS79" s="24"/>
    </row>
    <row r="80" spans="2:45">
      <c r="B80" s="5"/>
      <c r="D80" s="106" t="s">
        <v>74</v>
      </c>
      <c r="E80" s="107"/>
      <c r="F80" s="62" t="s">
        <v>11</v>
      </c>
      <c r="G80" s="74">
        <f t="shared" si="19"/>
        <v>612917</v>
      </c>
      <c r="H80" s="75">
        <v>15370</v>
      </c>
      <c r="I80" s="75">
        <v>15554</v>
      </c>
      <c r="J80" s="75">
        <v>15833</v>
      </c>
      <c r="K80" s="75">
        <v>16113</v>
      </c>
      <c r="L80" s="75">
        <v>16396</v>
      </c>
      <c r="M80" s="75">
        <v>16626</v>
      </c>
      <c r="N80" s="75">
        <v>16857</v>
      </c>
      <c r="O80" s="75">
        <v>17089</v>
      </c>
      <c r="P80" s="75">
        <v>17324</v>
      </c>
      <c r="Q80" s="75">
        <v>17459</v>
      </c>
      <c r="R80" s="75">
        <v>17537</v>
      </c>
      <c r="S80" s="75">
        <v>17615</v>
      </c>
      <c r="T80" s="75">
        <v>17694</v>
      </c>
      <c r="U80" s="75">
        <v>17772</v>
      </c>
      <c r="V80" s="75">
        <v>17851</v>
      </c>
      <c r="W80" s="75">
        <v>17882</v>
      </c>
      <c r="X80" s="75">
        <v>17913</v>
      </c>
      <c r="Y80" s="75">
        <v>17944</v>
      </c>
      <c r="Z80" s="75">
        <v>17976</v>
      </c>
      <c r="AA80" s="75">
        <v>18007</v>
      </c>
      <c r="AB80" s="75">
        <v>18007</v>
      </c>
      <c r="AC80" s="75">
        <v>18007</v>
      </c>
      <c r="AD80" s="75">
        <v>18007</v>
      </c>
      <c r="AE80" s="75">
        <v>18007</v>
      </c>
      <c r="AF80" s="75">
        <v>18007</v>
      </c>
      <c r="AG80" s="75">
        <v>18007</v>
      </c>
      <c r="AH80" s="75">
        <v>18007</v>
      </c>
      <c r="AI80" s="75">
        <v>18007</v>
      </c>
      <c r="AJ80" s="75">
        <v>18007</v>
      </c>
      <c r="AK80" s="75">
        <v>18007</v>
      </c>
      <c r="AL80" s="75">
        <v>18007</v>
      </c>
      <c r="AM80" s="75">
        <v>18007</v>
      </c>
      <c r="AN80" s="75">
        <v>18007</v>
      </c>
      <c r="AO80" s="75">
        <v>18007</v>
      </c>
      <c r="AP80" s="75">
        <v>18007</v>
      </c>
      <c r="AQ80" s="8"/>
      <c r="AS80" s="24"/>
    </row>
    <row r="81" spans="2:45">
      <c r="B81" s="5"/>
      <c r="D81" s="106" t="s">
        <v>75</v>
      </c>
      <c r="E81" s="106"/>
      <c r="F81" s="62" t="s">
        <v>15</v>
      </c>
      <c r="G81" s="74">
        <f t="shared" si="19"/>
        <v>254776</v>
      </c>
      <c r="H81" s="75">
        <v>6389</v>
      </c>
      <c r="I81" s="75">
        <v>6466</v>
      </c>
      <c r="J81" s="75">
        <v>6581</v>
      </c>
      <c r="K81" s="75">
        <v>6698</v>
      </c>
      <c r="L81" s="75">
        <v>6816</v>
      </c>
      <c r="M81" s="75">
        <v>6911</v>
      </c>
      <c r="N81" s="75">
        <v>7007</v>
      </c>
      <c r="O81" s="75">
        <v>7104</v>
      </c>
      <c r="P81" s="75">
        <v>7201</v>
      </c>
      <c r="Q81" s="75">
        <v>7257</v>
      </c>
      <c r="R81" s="75">
        <v>7290</v>
      </c>
      <c r="S81" s="75">
        <v>7323</v>
      </c>
      <c r="T81" s="75">
        <v>7355</v>
      </c>
      <c r="U81" s="75">
        <v>7388</v>
      </c>
      <c r="V81" s="75">
        <v>7420</v>
      </c>
      <c r="W81" s="75">
        <v>7433</v>
      </c>
      <c r="X81" s="75">
        <v>7446</v>
      </c>
      <c r="Y81" s="75">
        <v>7459</v>
      </c>
      <c r="Z81" s="75">
        <v>7472</v>
      </c>
      <c r="AA81" s="75">
        <v>7485</v>
      </c>
      <c r="AB81" s="75">
        <v>7485</v>
      </c>
      <c r="AC81" s="75">
        <v>7485</v>
      </c>
      <c r="AD81" s="75">
        <v>7485</v>
      </c>
      <c r="AE81" s="75">
        <v>7485</v>
      </c>
      <c r="AF81" s="75">
        <v>7485</v>
      </c>
      <c r="AG81" s="75">
        <v>7485</v>
      </c>
      <c r="AH81" s="75">
        <v>7485</v>
      </c>
      <c r="AI81" s="75">
        <v>7485</v>
      </c>
      <c r="AJ81" s="75">
        <v>7485</v>
      </c>
      <c r="AK81" s="75">
        <v>7485</v>
      </c>
      <c r="AL81" s="75">
        <v>7485</v>
      </c>
      <c r="AM81" s="75">
        <v>7485</v>
      </c>
      <c r="AN81" s="75">
        <v>7485</v>
      </c>
      <c r="AO81" s="75">
        <v>7485</v>
      </c>
      <c r="AP81" s="75">
        <v>7485</v>
      </c>
      <c r="AQ81" s="8"/>
      <c r="AS81" s="24"/>
    </row>
    <row r="82" spans="2:45">
      <c r="B82" s="5"/>
      <c r="D82" s="106"/>
      <c r="E82" s="106"/>
      <c r="F82" s="52"/>
      <c r="G82" s="57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8"/>
      <c r="AS82" s="24"/>
    </row>
    <row r="83" spans="2:45" s="22" customFormat="1">
      <c r="B83" s="5"/>
      <c r="D83" s="108"/>
      <c r="E83" s="109"/>
      <c r="F83" s="61" t="s">
        <v>56</v>
      </c>
      <c r="G83" s="74">
        <f t="shared" ref="G83:G88" si="21">SUM(H83:AP83)</f>
        <v>2740814</v>
      </c>
      <c r="H83" s="74">
        <f t="shared" ref="H83:AP83" si="22">SUM(H84:H88)</f>
        <v>61964</v>
      </c>
      <c r="I83" s="74">
        <f t="shared" si="22"/>
        <v>62612</v>
      </c>
      <c r="J83" s="74">
        <f t="shared" si="22"/>
        <v>62740</v>
      </c>
      <c r="K83" s="74">
        <f t="shared" si="22"/>
        <v>62864</v>
      </c>
      <c r="L83" s="74">
        <f t="shared" si="22"/>
        <v>62980</v>
      </c>
      <c r="M83" s="74">
        <f t="shared" si="22"/>
        <v>62904</v>
      </c>
      <c r="N83" s="74">
        <f t="shared" si="22"/>
        <v>67300</v>
      </c>
      <c r="O83" s="74">
        <f t="shared" si="22"/>
        <v>69775</v>
      </c>
      <c r="P83" s="74">
        <f t="shared" si="22"/>
        <v>72234</v>
      </c>
      <c r="Q83" s="74">
        <f t="shared" si="22"/>
        <v>74674</v>
      </c>
      <c r="R83" s="74">
        <f t="shared" si="22"/>
        <v>76867</v>
      </c>
      <c r="S83" s="74">
        <f t="shared" si="22"/>
        <v>79790</v>
      </c>
      <c r="T83" s="74">
        <f t="shared" si="22"/>
        <v>82734</v>
      </c>
      <c r="U83" s="74">
        <f t="shared" si="22"/>
        <v>83063</v>
      </c>
      <c r="V83" s="74">
        <f t="shared" si="22"/>
        <v>83391</v>
      </c>
      <c r="W83" s="74">
        <f t="shared" si="22"/>
        <v>83515</v>
      </c>
      <c r="X83" s="74">
        <f t="shared" si="22"/>
        <v>83639</v>
      </c>
      <c r="Y83" s="74">
        <f t="shared" si="22"/>
        <v>83762</v>
      </c>
      <c r="Z83" s="74">
        <f t="shared" si="22"/>
        <v>83885</v>
      </c>
      <c r="AA83" s="74">
        <f t="shared" si="22"/>
        <v>84009</v>
      </c>
      <c r="AB83" s="74">
        <f t="shared" si="22"/>
        <v>83989</v>
      </c>
      <c r="AC83" s="74">
        <f t="shared" si="22"/>
        <v>83970</v>
      </c>
      <c r="AD83" s="74">
        <f t="shared" si="22"/>
        <v>83950</v>
      </c>
      <c r="AE83" s="74">
        <f t="shared" si="22"/>
        <v>83931</v>
      </c>
      <c r="AF83" s="74">
        <f t="shared" si="22"/>
        <v>83911</v>
      </c>
      <c r="AG83" s="74">
        <f t="shared" si="22"/>
        <v>83867</v>
      </c>
      <c r="AH83" s="74">
        <f t="shared" si="22"/>
        <v>83823</v>
      </c>
      <c r="AI83" s="74">
        <f t="shared" si="22"/>
        <v>83779</v>
      </c>
      <c r="AJ83" s="74">
        <f t="shared" si="22"/>
        <v>83734</v>
      </c>
      <c r="AK83" s="74">
        <f t="shared" si="22"/>
        <v>83690</v>
      </c>
      <c r="AL83" s="74">
        <f t="shared" si="22"/>
        <v>83625</v>
      </c>
      <c r="AM83" s="74">
        <f t="shared" si="22"/>
        <v>83559</v>
      </c>
      <c r="AN83" s="74">
        <f t="shared" si="22"/>
        <v>83494</v>
      </c>
      <c r="AO83" s="74">
        <f t="shared" si="22"/>
        <v>83428</v>
      </c>
      <c r="AP83" s="74">
        <f t="shared" si="22"/>
        <v>83362</v>
      </c>
      <c r="AQ83" s="8"/>
      <c r="AS83" s="24"/>
    </row>
    <row r="84" spans="2:45">
      <c r="B84" s="5"/>
      <c r="D84" s="106" t="s">
        <v>76</v>
      </c>
      <c r="E84" s="107"/>
      <c r="F84" s="62" t="s">
        <v>52</v>
      </c>
      <c r="G84" s="74">
        <f t="shared" si="21"/>
        <v>0</v>
      </c>
      <c r="H84" s="75">
        <v>0</v>
      </c>
      <c r="I84" s="75">
        <v>0</v>
      </c>
      <c r="J84" s="75">
        <v>0</v>
      </c>
      <c r="K84" s="75">
        <v>0</v>
      </c>
      <c r="L84" s="75">
        <v>0</v>
      </c>
      <c r="M84" s="75">
        <v>0</v>
      </c>
      <c r="N84" s="75">
        <v>0</v>
      </c>
      <c r="O84" s="75">
        <v>0</v>
      </c>
      <c r="P84" s="75">
        <v>0</v>
      </c>
      <c r="Q84" s="75">
        <v>0</v>
      </c>
      <c r="R84" s="75">
        <v>0</v>
      </c>
      <c r="S84" s="75">
        <v>0</v>
      </c>
      <c r="T84" s="75">
        <v>0</v>
      </c>
      <c r="U84" s="75">
        <v>0</v>
      </c>
      <c r="V84" s="75">
        <v>0</v>
      </c>
      <c r="W84" s="75">
        <v>0</v>
      </c>
      <c r="X84" s="75">
        <v>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0</v>
      </c>
      <c r="AE84" s="75">
        <v>0</v>
      </c>
      <c r="AF84" s="75">
        <v>0</v>
      </c>
      <c r="AG84" s="75">
        <v>0</v>
      </c>
      <c r="AH84" s="75">
        <v>0</v>
      </c>
      <c r="AI84" s="75">
        <v>0</v>
      </c>
      <c r="AJ84" s="75">
        <v>0</v>
      </c>
      <c r="AK84" s="75">
        <v>0</v>
      </c>
      <c r="AL84" s="75">
        <v>0</v>
      </c>
      <c r="AM84" s="75">
        <v>0</v>
      </c>
      <c r="AN84" s="75">
        <v>0</v>
      </c>
      <c r="AO84" s="75">
        <v>0</v>
      </c>
      <c r="AP84" s="75">
        <v>0</v>
      </c>
      <c r="AQ84" s="8"/>
      <c r="AS84" s="24"/>
    </row>
    <row r="85" spans="2:45">
      <c r="B85" s="5"/>
      <c r="D85" s="106" t="s">
        <v>77</v>
      </c>
      <c r="E85" s="107"/>
      <c r="F85" s="62" t="s">
        <v>53</v>
      </c>
      <c r="G85" s="74">
        <f t="shared" si="21"/>
        <v>571014</v>
      </c>
      <c r="H85" s="75">
        <v>15577</v>
      </c>
      <c r="I85" s="75">
        <v>15671</v>
      </c>
      <c r="J85" s="75">
        <v>15245</v>
      </c>
      <c r="K85" s="75">
        <v>14813</v>
      </c>
      <c r="L85" s="75">
        <v>14375</v>
      </c>
      <c r="M85" s="75">
        <v>13907</v>
      </c>
      <c r="N85" s="75">
        <v>15897</v>
      </c>
      <c r="O85" s="75">
        <v>15934</v>
      </c>
      <c r="P85" s="75">
        <v>15922</v>
      </c>
      <c r="Q85" s="75">
        <v>15859</v>
      </c>
      <c r="R85" s="75">
        <v>15715</v>
      </c>
      <c r="S85" s="75">
        <v>16283</v>
      </c>
      <c r="T85" s="75">
        <v>16854</v>
      </c>
      <c r="U85" s="75">
        <v>16890</v>
      </c>
      <c r="V85" s="75">
        <v>16926</v>
      </c>
      <c r="W85" s="75">
        <v>16933</v>
      </c>
      <c r="X85" s="75">
        <v>16941</v>
      </c>
      <c r="Y85" s="75">
        <v>16948</v>
      </c>
      <c r="Z85" s="75">
        <v>16955</v>
      </c>
      <c r="AA85" s="75">
        <v>16962</v>
      </c>
      <c r="AB85" s="75">
        <v>16942</v>
      </c>
      <c r="AC85" s="75">
        <v>16923</v>
      </c>
      <c r="AD85" s="75">
        <v>16903</v>
      </c>
      <c r="AE85" s="75">
        <v>16884</v>
      </c>
      <c r="AF85" s="75">
        <v>16864</v>
      </c>
      <c r="AG85" s="75">
        <v>16820</v>
      </c>
      <c r="AH85" s="75">
        <v>16776</v>
      </c>
      <c r="AI85" s="75">
        <v>16732</v>
      </c>
      <c r="AJ85" s="75">
        <v>16687</v>
      </c>
      <c r="AK85" s="75">
        <v>16643</v>
      </c>
      <c r="AL85" s="75">
        <v>16578</v>
      </c>
      <c r="AM85" s="75">
        <v>16512</v>
      </c>
      <c r="AN85" s="75">
        <v>16447</v>
      </c>
      <c r="AO85" s="75">
        <v>16381</v>
      </c>
      <c r="AP85" s="75">
        <v>16315</v>
      </c>
      <c r="AQ85" s="8"/>
      <c r="AS85" s="24"/>
    </row>
    <row r="86" spans="2:45">
      <c r="B86" s="5"/>
      <c r="D86" s="106" t="s">
        <v>78</v>
      </c>
      <c r="E86" s="107"/>
      <c r="F86" s="62" t="s">
        <v>54</v>
      </c>
      <c r="G86" s="74">
        <f t="shared" si="21"/>
        <v>1419808</v>
      </c>
      <c r="H86" s="75">
        <v>30353</v>
      </c>
      <c r="I86" s="75">
        <v>30716</v>
      </c>
      <c r="J86" s="75">
        <v>31079</v>
      </c>
      <c r="K86" s="75">
        <v>31442</v>
      </c>
      <c r="L86" s="75">
        <v>31805</v>
      </c>
      <c r="M86" s="75">
        <v>32061</v>
      </c>
      <c r="N86" s="75">
        <v>33636</v>
      </c>
      <c r="O86" s="75">
        <v>35231</v>
      </c>
      <c r="P86" s="75">
        <v>36848</v>
      </c>
      <c r="Q86" s="75">
        <v>38486</v>
      </c>
      <c r="R86" s="75">
        <v>40015</v>
      </c>
      <c r="S86" s="75">
        <v>41556</v>
      </c>
      <c r="T86" s="75">
        <v>43109</v>
      </c>
      <c r="U86" s="75">
        <v>43300</v>
      </c>
      <c r="V86" s="75">
        <v>43491</v>
      </c>
      <c r="W86" s="75">
        <v>43568</v>
      </c>
      <c r="X86" s="75">
        <v>43644</v>
      </c>
      <c r="Y86" s="75">
        <v>43720</v>
      </c>
      <c r="Z86" s="75">
        <v>43796</v>
      </c>
      <c r="AA86" s="75">
        <v>43872</v>
      </c>
      <c r="AB86" s="75">
        <v>43872</v>
      </c>
      <c r="AC86" s="75">
        <v>43872</v>
      </c>
      <c r="AD86" s="75">
        <v>43872</v>
      </c>
      <c r="AE86" s="75">
        <v>43872</v>
      </c>
      <c r="AF86" s="75">
        <v>43872</v>
      </c>
      <c r="AG86" s="75">
        <v>43872</v>
      </c>
      <c r="AH86" s="75">
        <v>43872</v>
      </c>
      <c r="AI86" s="75">
        <v>43872</v>
      </c>
      <c r="AJ86" s="75">
        <v>43872</v>
      </c>
      <c r="AK86" s="75">
        <v>43872</v>
      </c>
      <c r="AL86" s="75">
        <v>43872</v>
      </c>
      <c r="AM86" s="75">
        <v>43872</v>
      </c>
      <c r="AN86" s="75">
        <v>43872</v>
      </c>
      <c r="AO86" s="75">
        <v>43872</v>
      </c>
      <c r="AP86" s="75">
        <v>43872</v>
      </c>
      <c r="AQ86" s="8"/>
      <c r="AS86" s="24"/>
    </row>
    <row r="87" spans="2:45">
      <c r="B87" s="5"/>
      <c r="D87" s="106" t="s">
        <v>79</v>
      </c>
      <c r="E87" s="107"/>
      <c r="F87" s="62" t="s">
        <v>11</v>
      </c>
      <c r="G87" s="74">
        <f t="shared" si="21"/>
        <v>529772</v>
      </c>
      <c r="H87" s="75">
        <v>11326</v>
      </c>
      <c r="I87" s="75">
        <v>11461</v>
      </c>
      <c r="J87" s="75">
        <v>11596</v>
      </c>
      <c r="K87" s="75">
        <v>11732</v>
      </c>
      <c r="L87" s="75">
        <v>11867</v>
      </c>
      <c r="M87" s="75">
        <v>11963</v>
      </c>
      <c r="N87" s="75">
        <v>12550</v>
      </c>
      <c r="O87" s="75">
        <v>13146</v>
      </c>
      <c r="P87" s="75">
        <v>13749</v>
      </c>
      <c r="Q87" s="75">
        <v>14360</v>
      </c>
      <c r="R87" s="75">
        <v>14931</v>
      </c>
      <c r="S87" s="75">
        <v>15506</v>
      </c>
      <c r="T87" s="75">
        <v>16085</v>
      </c>
      <c r="U87" s="75">
        <v>16157</v>
      </c>
      <c r="V87" s="75">
        <v>16228</v>
      </c>
      <c r="W87" s="75">
        <v>16256</v>
      </c>
      <c r="X87" s="75">
        <v>16285</v>
      </c>
      <c r="Y87" s="75">
        <v>16313</v>
      </c>
      <c r="Z87" s="75">
        <v>16341</v>
      </c>
      <c r="AA87" s="75">
        <v>16370</v>
      </c>
      <c r="AB87" s="75">
        <v>16370</v>
      </c>
      <c r="AC87" s="75">
        <v>16370</v>
      </c>
      <c r="AD87" s="75">
        <v>16370</v>
      </c>
      <c r="AE87" s="75">
        <v>16370</v>
      </c>
      <c r="AF87" s="75">
        <v>16370</v>
      </c>
      <c r="AG87" s="75">
        <v>16370</v>
      </c>
      <c r="AH87" s="75">
        <v>16370</v>
      </c>
      <c r="AI87" s="75">
        <v>16370</v>
      </c>
      <c r="AJ87" s="75">
        <v>16370</v>
      </c>
      <c r="AK87" s="75">
        <v>16370</v>
      </c>
      <c r="AL87" s="75">
        <v>16370</v>
      </c>
      <c r="AM87" s="75">
        <v>16370</v>
      </c>
      <c r="AN87" s="75">
        <v>16370</v>
      </c>
      <c r="AO87" s="75">
        <v>16370</v>
      </c>
      <c r="AP87" s="75">
        <v>16370</v>
      </c>
      <c r="AQ87" s="8"/>
      <c r="AS87" s="24"/>
    </row>
    <row r="88" spans="2:45">
      <c r="B88" s="5"/>
      <c r="D88" s="106" t="s">
        <v>80</v>
      </c>
      <c r="E88" s="106"/>
      <c r="F88" s="62" t="s">
        <v>15</v>
      </c>
      <c r="G88" s="74">
        <f t="shared" si="21"/>
        <v>220220</v>
      </c>
      <c r="H88" s="75">
        <v>4708</v>
      </c>
      <c r="I88" s="75">
        <v>4764</v>
      </c>
      <c r="J88" s="75">
        <v>4820</v>
      </c>
      <c r="K88" s="75">
        <v>4877</v>
      </c>
      <c r="L88" s="75">
        <v>4933</v>
      </c>
      <c r="M88" s="75">
        <v>4973</v>
      </c>
      <c r="N88" s="75">
        <v>5217</v>
      </c>
      <c r="O88" s="75">
        <v>5464</v>
      </c>
      <c r="P88" s="75">
        <v>5715</v>
      </c>
      <c r="Q88" s="75">
        <v>5969</v>
      </c>
      <c r="R88" s="75">
        <v>6206</v>
      </c>
      <c r="S88" s="75">
        <v>6445</v>
      </c>
      <c r="T88" s="75">
        <v>6686</v>
      </c>
      <c r="U88" s="75">
        <v>6716</v>
      </c>
      <c r="V88" s="75">
        <v>6746</v>
      </c>
      <c r="W88" s="75">
        <v>6758</v>
      </c>
      <c r="X88" s="75">
        <v>6769</v>
      </c>
      <c r="Y88" s="75">
        <v>6781</v>
      </c>
      <c r="Z88" s="75">
        <v>6793</v>
      </c>
      <c r="AA88" s="75">
        <v>6805</v>
      </c>
      <c r="AB88" s="75">
        <v>6805</v>
      </c>
      <c r="AC88" s="75">
        <v>6805</v>
      </c>
      <c r="AD88" s="75">
        <v>6805</v>
      </c>
      <c r="AE88" s="75">
        <v>6805</v>
      </c>
      <c r="AF88" s="75">
        <v>6805</v>
      </c>
      <c r="AG88" s="75">
        <v>6805</v>
      </c>
      <c r="AH88" s="75">
        <v>6805</v>
      </c>
      <c r="AI88" s="75">
        <v>6805</v>
      </c>
      <c r="AJ88" s="75">
        <v>6805</v>
      </c>
      <c r="AK88" s="75">
        <v>6805</v>
      </c>
      <c r="AL88" s="75">
        <v>6805</v>
      </c>
      <c r="AM88" s="75">
        <v>6805</v>
      </c>
      <c r="AN88" s="75">
        <v>6805</v>
      </c>
      <c r="AO88" s="75">
        <v>6805</v>
      </c>
      <c r="AP88" s="75">
        <v>6805</v>
      </c>
      <c r="AQ88" s="8"/>
      <c r="AS88" s="24"/>
    </row>
    <row r="89" spans="2:45">
      <c r="B89" s="5"/>
      <c r="D89" s="106"/>
      <c r="E89" s="106"/>
      <c r="F89" s="52"/>
      <c r="G89" s="57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8"/>
      <c r="AS89" s="24"/>
    </row>
    <row r="90" spans="2:45" s="22" customFormat="1">
      <c r="B90" s="5"/>
      <c r="D90" s="108"/>
      <c r="E90" s="109"/>
      <c r="F90" s="61" t="s">
        <v>57</v>
      </c>
      <c r="G90" s="74">
        <f t="shared" ref="G90:G95" si="23">SUM(H90:AP90)</f>
        <v>1386233</v>
      </c>
      <c r="H90" s="74">
        <f t="shared" ref="H90:AP90" si="24">SUM(H91:H95)</f>
        <v>28048</v>
      </c>
      <c r="I90" s="74">
        <f t="shared" si="24"/>
        <v>29400</v>
      </c>
      <c r="J90" s="74">
        <f t="shared" si="24"/>
        <v>28935</v>
      </c>
      <c r="K90" s="74">
        <f t="shared" si="24"/>
        <v>28438</v>
      </c>
      <c r="L90" s="74">
        <f t="shared" si="24"/>
        <v>27953</v>
      </c>
      <c r="M90" s="74">
        <f t="shared" si="24"/>
        <v>27427</v>
      </c>
      <c r="N90" s="74">
        <f t="shared" si="24"/>
        <v>32020</v>
      </c>
      <c r="O90" s="74">
        <f t="shared" si="24"/>
        <v>32193</v>
      </c>
      <c r="P90" s="74">
        <f t="shared" si="24"/>
        <v>41071</v>
      </c>
      <c r="Q90" s="74">
        <f t="shared" si="24"/>
        <v>41170</v>
      </c>
      <c r="R90" s="74">
        <f t="shared" si="24"/>
        <v>40821</v>
      </c>
      <c r="S90" s="74">
        <f t="shared" si="24"/>
        <v>41996</v>
      </c>
      <c r="T90" s="74">
        <f t="shared" si="24"/>
        <v>43195</v>
      </c>
      <c r="U90" s="74">
        <f t="shared" si="24"/>
        <v>43237</v>
      </c>
      <c r="V90" s="74">
        <f t="shared" si="24"/>
        <v>43281</v>
      </c>
      <c r="W90" s="74">
        <f t="shared" si="24"/>
        <v>43259</v>
      </c>
      <c r="X90" s="74">
        <f t="shared" si="24"/>
        <v>43232</v>
      </c>
      <c r="Y90" s="74">
        <f t="shared" si="24"/>
        <v>43209</v>
      </c>
      <c r="Z90" s="74">
        <f t="shared" si="24"/>
        <v>43229</v>
      </c>
      <c r="AA90" s="74">
        <f t="shared" si="24"/>
        <v>43249</v>
      </c>
      <c r="AB90" s="74">
        <f t="shared" si="24"/>
        <v>43211</v>
      </c>
      <c r="AC90" s="74">
        <f t="shared" si="24"/>
        <v>43173</v>
      </c>
      <c r="AD90" s="74">
        <f t="shared" si="24"/>
        <v>43134</v>
      </c>
      <c r="AE90" s="74">
        <f t="shared" si="24"/>
        <v>43097</v>
      </c>
      <c r="AF90" s="74">
        <f t="shared" si="24"/>
        <v>43059</v>
      </c>
      <c r="AG90" s="74">
        <f t="shared" si="24"/>
        <v>42972</v>
      </c>
      <c r="AH90" s="74">
        <f t="shared" si="24"/>
        <v>42886</v>
      </c>
      <c r="AI90" s="74">
        <f t="shared" si="24"/>
        <v>42799</v>
      </c>
      <c r="AJ90" s="74">
        <f t="shared" si="24"/>
        <v>42713</v>
      </c>
      <c r="AK90" s="74">
        <f t="shared" si="24"/>
        <v>42626</v>
      </c>
      <c r="AL90" s="74">
        <f t="shared" si="24"/>
        <v>42498</v>
      </c>
      <c r="AM90" s="74">
        <f t="shared" si="24"/>
        <v>42369</v>
      </c>
      <c r="AN90" s="74">
        <f t="shared" si="24"/>
        <v>42240</v>
      </c>
      <c r="AO90" s="74">
        <f t="shared" si="24"/>
        <v>42111</v>
      </c>
      <c r="AP90" s="74">
        <f t="shared" si="24"/>
        <v>41982</v>
      </c>
      <c r="AQ90" s="8"/>
      <c r="AS90" s="24"/>
    </row>
    <row r="91" spans="2:45">
      <c r="B91" s="5"/>
      <c r="D91" s="106" t="s">
        <v>81</v>
      </c>
      <c r="E91" s="107"/>
      <c r="F91" s="62" t="s">
        <v>52</v>
      </c>
      <c r="G91" s="74">
        <f t="shared" si="23"/>
        <v>265315</v>
      </c>
      <c r="H91" s="75">
        <v>0</v>
      </c>
      <c r="I91" s="75">
        <v>1169</v>
      </c>
      <c r="J91" s="75">
        <v>1375</v>
      </c>
      <c r="K91" s="75">
        <v>1559</v>
      </c>
      <c r="L91" s="75">
        <v>1764</v>
      </c>
      <c r="M91" s="75">
        <v>1987</v>
      </c>
      <c r="N91" s="75">
        <v>935</v>
      </c>
      <c r="O91" s="75">
        <v>913</v>
      </c>
      <c r="P91" s="75">
        <v>9683</v>
      </c>
      <c r="Q91" s="75">
        <v>9762</v>
      </c>
      <c r="R91" s="75">
        <v>9547</v>
      </c>
      <c r="S91" s="75">
        <v>9585</v>
      </c>
      <c r="T91" s="75">
        <v>9640</v>
      </c>
      <c r="U91" s="75">
        <v>9603</v>
      </c>
      <c r="V91" s="75">
        <v>9566</v>
      </c>
      <c r="W91" s="75">
        <v>9524</v>
      </c>
      <c r="X91" s="75">
        <v>9480</v>
      </c>
      <c r="Y91" s="75">
        <v>9437</v>
      </c>
      <c r="Z91" s="75">
        <v>9438</v>
      </c>
      <c r="AA91" s="75">
        <v>9440</v>
      </c>
      <c r="AB91" s="75">
        <v>9437</v>
      </c>
      <c r="AC91" s="75">
        <v>9434</v>
      </c>
      <c r="AD91" s="75">
        <v>9430</v>
      </c>
      <c r="AE91" s="75">
        <v>9427</v>
      </c>
      <c r="AF91" s="75">
        <v>9424</v>
      </c>
      <c r="AG91" s="75">
        <v>9416</v>
      </c>
      <c r="AH91" s="75">
        <v>9409</v>
      </c>
      <c r="AI91" s="75">
        <v>9401</v>
      </c>
      <c r="AJ91" s="75">
        <v>9393</v>
      </c>
      <c r="AK91" s="75">
        <v>9385</v>
      </c>
      <c r="AL91" s="75">
        <v>9374</v>
      </c>
      <c r="AM91" s="75">
        <v>9362</v>
      </c>
      <c r="AN91" s="75">
        <v>9350</v>
      </c>
      <c r="AO91" s="75">
        <v>9339</v>
      </c>
      <c r="AP91" s="75">
        <v>9327</v>
      </c>
      <c r="AQ91" s="8"/>
      <c r="AS91" s="24"/>
    </row>
    <row r="92" spans="2:45">
      <c r="B92" s="5"/>
      <c r="D92" s="106" t="s">
        <v>82</v>
      </c>
      <c r="E92" s="107"/>
      <c r="F92" s="62" t="s">
        <v>53</v>
      </c>
      <c r="G92" s="74">
        <f t="shared" si="23"/>
        <v>1006710</v>
      </c>
      <c r="H92" s="75">
        <v>25606</v>
      </c>
      <c r="I92" s="75">
        <v>25760</v>
      </c>
      <c r="J92" s="75">
        <v>25060</v>
      </c>
      <c r="K92" s="75">
        <v>24350</v>
      </c>
      <c r="L92" s="75">
        <v>23630</v>
      </c>
      <c r="M92" s="75">
        <v>22861</v>
      </c>
      <c r="N92" s="75">
        <v>28379</v>
      </c>
      <c r="O92" s="75">
        <v>28446</v>
      </c>
      <c r="P92" s="75">
        <v>28424</v>
      </c>
      <c r="Q92" s="75">
        <v>28312</v>
      </c>
      <c r="R92" s="75">
        <v>28055</v>
      </c>
      <c r="S92" s="75">
        <v>29069</v>
      </c>
      <c r="T92" s="75">
        <v>30087</v>
      </c>
      <c r="U92" s="75">
        <v>30152</v>
      </c>
      <c r="V92" s="75">
        <v>30217</v>
      </c>
      <c r="W92" s="75">
        <v>30230</v>
      </c>
      <c r="X92" s="75">
        <v>30242</v>
      </c>
      <c r="Y92" s="75">
        <v>30255</v>
      </c>
      <c r="Z92" s="75">
        <v>30268</v>
      </c>
      <c r="AA92" s="75">
        <v>30280</v>
      </c>
      <c r="AB92" s="75">
        <v>30245</v>
      </c>
      <c r="AC92" s="75">
        <v>30210</v>
      </c>
      <c r="AD92" s="75">
        <v>30175</v>
      </c>
      <c r="AE92" s="75">
        <v>30141</v>
      </c>
      <c r="AF92" s="75">
        <v>30106</v>
      </c>
      <c r="AG92" s="75">
        <v>30027</v>
      </c>
      <c r="AH92" s="75">
        <v>29948</v>
      </c>
      <c r="AI92" s="75">
        <v>29869</v>
      </c>
      <c r="AJ92" s="75">
        <v>29791</v>
      </c>
      <c r="AK92" s="75">
        <v>29712</v>
      </c>
      <c r="AL92" s="75">
        <v>29595</v>
      </c>
      <c r="AM92" s="75">
        <v>29478</v>
      </c>
      <c r="AN92" s="75">
        <v>29361</v>
      </c>
      <c r="AO92" s="75">
        <v>29243</v>
      </c>
      <c r="AP92" s="75">
        <v>29126</v>
      </c>
      <c r="AQ92" s="8"/>
      <c r="AS92" s="24"/>
    </row>
    <row r="93" spans="2:45">
      <c r="B93" s="5"/>
      <c r="D93" s="106" t="s">
        <v>83</v>
      </c>
      <c r="E93" s="107"/>
      <c r="F93" s="62" t="s">
        <v>54</v>
      </c>
      <c r="G93" s="74">
        <f t="shared" si="23"/>
        <v>74726</v>
      </c>
      <c r="H93" s="75">
        <v>1598</v>
      </c>
      <c r="I93" s="75">
        <v>1617</v>
      </c>
      <c r="J93" s="75">
        <v>1636</v>
      </c>
      <c r="K93" s="75">
        <v>1655</v>
      </c>
      <c r="L93" s="75">
        <v>1674</v>
      </c>
      <c r="M93" s="75">
        <v>1687</v>
      </c>
      <c r="N93" s="75">
        <v>1770</v>
      </c>
      <c r="O93" s="75">
        <v>1854</v>
      </c>
      <c r="P93" s="75">
        <v>1939</v>
      </c>
      <c r="Q93" s="75">
        <v>2026</v>
      </c>
      <c r="R93" s="75">
        <v>2106</v>
      </c>
      <c r="S93" s="75">
        <v>2187</v>
      </c>
      <c r="T93" s="75">
        <v>2269</v>
      </c>
      <c r="U93" s="75">
        <v>2279</v>
      </c>
      <c r="V93" s="75">
        <v>2289</v>
      </c>
      <c r="W93" s="75">
        <v>2293</v>
      </c>
      <c r="X93" s="75">
        <v>2297</v>
      </c>
      <c r="Y93" s="75">
        <v>2301</v>
      </c>
      <c r="Z93" s="75">
        <v>2305</v>
      </c>
      <c r="AA93" s="75">
        <v>2309</v>
      </c>
      <c r="AB93" s="75">
        <v>2309</v>
      </c>
      <c r="AC93" s="75">
        <v>2309</v>
      </c>
      <c r="AD93" s="75">
        <v>2309</v>
      </c>
      <c r="AE93" s="75">
        <v>2309</v>
      </c>
      <c r="AF93" s="75">
        <v>2309</v>
      </c>
      <c r="AG93" s="75">
        <v>2309</v>
      </c>
      <c r="AH93" s="75">
        <v>2309</v>
      </c>
      <c r="AI93" s="75">
        <v>2309</v>
      </c>
      <c r="AJ93" s="75">
        <v>2309</v>
      </c>
      <c r="AK93" s="75">
        <v>2309</v>
      </c>
      <c r="AL93" s="75">
        <v>2309</v>
      </c>
      <c r="AM93" s="75">
        <v>2309</v>
      </c>
      <c r="AN93" s="75">
        <v>2309</v>
      </c>
      <c r="AO93" s="75">
        <v>2309</v>
      </c>
      <c r="AP93" s="75">
        <v>2309</v>
      </c>
      <c r="AQ93" s="8"/>
      <c r="AS93" s="24"/>
    </row>
    <row r="94" spans="2:45">
      <c r="B94" s="5"/>
      <c r="D94" s="106" t="s">
        <v>84</v>
      </c>
      <c r="E94" s="107"/>
      <c r="F94" s="62" t="s">
        <v>11</v>
      </c>
      <c r="G94" s="74">
        <f t="shared" si="23"/>
        <v>27891</v>
      </c>
      <c r="H94" s="75">
        <v>596</v>
      </c>
      <c r="I94" s="75">
        <v>603</v>
      </c>
      <c r="J94" s="75">
        <v>610</v>
      </c>
      <c r="K94" s="75">
        <v>617</v>
      </c>
      <c r="L94" s="75">
        <v>625</v>
      </c>
      <c r="M94" s="75">
        <v>630</v>
      </c>
      <c r="N94" s="75">
        <v>661</v>
      </c>
      <c r="O94" s="75">
        <v>692</v>
      </c>
      <c r="P94" s="75">
        <v>724</v>
      </c>
      <c r="Q94" s="75">
        <v>756</v>
      </c>
      <c r="R94" s="75">
        <v>786</v>
      </c>
      <c r="S94" s="75">
        <v>816</v>
      </c>
      <c r="T94" s="75">
        <v>847</v>
      </c>
      <c r="U94" s="75">
        <v>850</v>
      </c>
      <c r="V94" s="75">
        <v>854</v>
      </c>
      <c r="W94" s="75">
        <v>856</v>
      </c>
      <c r="X94" s="75">
        <v>857</v>
      </c>
      <c r="Y94" s="75">
        <v>859</v>
      </c>
      <c r="Z94" s="75">
        <v>860</v>
      </c>
      <c r="AA94" s="75">
        <v>862</v>
      </c>
      <c r="AB94" s="75">
        <v>862</v>
      </c>
      <c r="AC94" s="75">
        <v>862</v>
      </c>
      <c r="AD94" s="75">
        <v>862</v>
      </c>
      <c r="AE94" s="75">
        <v>862</v>
      </c>
      <c r="AF94" s="75">
        <v>862</v>
      </c>
      <c r="AG94" s="75">
        <v>862</v>
      </c>
      <c r="AH94" s="75">
        <v>862</v>
      </c>
      <c r="AI94" s="75">
        <v>862</v>
      </c>
      <c r="AJ94" s="75">
        <v>862</v>
      </c>
      <c r="AK94" s="75">
        <v>862</v>
      </c>
      <c r="AL94" s="75">
        <v>862</v>
      </c>
      <c r="AM94" s="75">
        <v>862</v>
      </c>
      <c r="AN94" s="75">
        <v>862</v>
      </c>
      <c r="AO94" s="75">
        <v>862</v>
      </c>
      <c r="AP94" s="75">
        <v>862</v>
      </c>
      <c r="AQ94" s="8"/>
      <c r="AS94" s="24"/>
    </row>
    <row r="95" spans="2:45">
      <c r="B95" s="5"/>
      <c r="D95" s="106" t="s">
        <v>85</v>
      </c>
      <c r="E95" s="106"/>
      <c r="F95" s="62" t="s">
        <v>15</v>
      </c>
      <c r="G95" s="74">
        <f t="shared" si="23"/>
        <v>11591</v>
      </c>
      <c r="H95" s="75">
        <v>248</v>
      </c>
      <c r="I95" s="75">
        <v>251</v>
      </c>
      <c r="J95" s="75">
        <v>254</v>
      </c>
      <c r="K95" s="75">
        <v>257</v>
      </c>
      <c r="L95" s="75">
        <v>260</v>
      </c>
      <c r="M95" s="75">
        <v>262</v>
      </c>
      <c r="N95" s="75">
        <v>275</v>
      </c>
      <c r="O95" s="75">
        <v>288</v>
      </c>
      <c r="P95" s="75">
        <v>301</v>
      </c>
      <c r="Q95" s="75">
        <v>314</v>
      </c>
      <c r="R95" s="75">
        <v>327</v>
      </c>
      <c r="S95" s="75">
        <v>339</v>
      </c>
      <c r="T95" s="75">
        <v>352</v>
      </c>
      <c r="U95" s="75">
        <v>353</v>
      </c>
      <c r="V95" s="75">
        <v>355</v>
      </c>
      <c r="W95" s="75">
        <v>356</v>
      </c>
      <c r="X95" s="75">
        <v>356</v>
      </c>
      <c r="Y95" s="75">
        <v>357</v>
      </c>
      <c r="Z95" s="75">
        <v>358</v>
      </c>
      <c r="AA95" s="75">
        <v>358</v>
      </c>
      <c r="AB95" s="75">
        <v>358</v>
      </c>
      <c r="AC95" s="75">
        <v>358</v>
      </c>
      <c r="AD95" s="75">
        <v>358</v>
      </c>
      <c r="AE95" s="75">
        <v>358</v>
      </c>
      <c r="AF95" s="75">
        <v>358</v>
      </c>
      <c r="AG95" s="75">
        <v>358</v>
      </c>
      <c r="AH95" s="75">
        <v>358</v>
      </c>
      <c r="AI95" s="75">
        <v>358</v>
      </c>
      <c r="AJ95" s="75">
        <v>358</v>
      </c>
      <c r="AK95" s="75">
        <v>358</v>
      </c>
      <c r="AL95" s="75">
        <v>358</v>
      </c>
      <c r="AM95" s="75">
        <v>358</v>
      </c>
      <c r="AN95" s="75">
        <v>358</v>
      </c>
      <c r="AO95" s="75">
        <v>358</v>
      </c>
      <c r="AP95" s="75">
        <v>358</v>
      </c>
      <c r="AQ95" s="8"/>
      <c r="AS95" s="24"/>
    </row>
    <row r="96" spans="2:45">
      <c r="B96" s="5"/>
      <c r="D96" s="106"/>
      <c r="E96" s="111"/>
      <c r="F96" s="58"/>
      <c r="G96" s="58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8"/>
      <c r="AS96" s="24"/>
    </row>
    <row r="97" spans="2:43">
      <c r="B97" s="5"/>
      <c r="D97" s="106"/>
      <c r="E97" s="110"/>
      <c r="F97" s="60" t="s">
        <v>1</v>
      </c>
      <c r="G97" s="7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8"/>
    </row>
    <row r="98" spans="2:43" s="22" customFormat="1">
      <c r="B98" s="5"/>
      <c r="D98" s="108"/>
      <c r="E98" s="109"/>
      <c r="F98" s="61" t="s">
        <v>51</v>
      </c>
      <c r="G98" s="74">
        <f t="shared" ref="G98:G103" si="25">SUM(H98:AP98)</f>
        <v>1293357</v>
      </c>
      <c r="H98" s="74">
        <f>SUM(H99:H103)</f>
        <v>39509</v>
      </c>
      <c r="I98" s="74">
        <f t="shared" ref="I98" si="26">SUM(I99:I103)</f>
        <v>42193</v>
      </c>
      <c r="J98" s="74">
        <f t="shared" ref="J98" si="27">SUM(J99:J103)</f>
        <v>42380</v>
      </c>
      <c r="K98" s="74">
        <f t="shared" ref="K98" si="28">SUM(K99:K103)</f>
        <v>42439</v>
      </c>
      <c r="L98" s="74">
        <f t="shared" ref="L98" si="29">SUM(L99:L103)</f>
        <v>41643</v>
      </c>
      <c r="M98" s="74">
        <f t="shared" ref="M98" si="30">SUM(M99:M103)</f>
        <v>40927</v>
      </c>
      <c r="N98" s="74">
        <f t="shared" ref="N98" si="31">SUM(N99:N103)</f>
        <v>39885</v>
      </c>
      <c r="O98" s="74">
        <f t="shared" ref="O98" si="32">SUM(O99:O103)</f>
        <v>38805</v>
      </c>
      <c r="P98" s="74">
        <f t="shared" ref="P98" si="33">SUM(P99:P103)</f>
        <v>36907</v>
      </c>
      <c r="Q98" s="74">
        <f t="shared" ref="Q98" si="34">SUM(Q99:Q103)</f>
        <v>36157</v>
      </c>
      <c r="R98" s="74">
        <f t="shared" ref="R98" si="35">SUM(R99:R103)</f>
        <v>35012</v>
      </c>
      <c r="S98" s="74">
        <f t="shared" ref="S98" si="36">SUM(S99:S103)</f>
        <v>35224</v>
      </c>
      <c r="T98" s="74">
        <f t="shared" ref="T98" si="37">SUM(T99:T103)</f>
        <v>35455</v>
      </c>
      <c r="U98" s="74">
        <f t="shared" ref="U98" si="38">SUM(U99:U103)</f>
        <v>35676</v>
      </c>
      <c r="V98" s="74">
        <f t="shared" ref="V98" si="39">SUM(V99:V103)</f>
        <v>35896</v>
      </c>
      <c r="W98" s="74">
        <f t="shared" ref="W98" si="40">SUM(W99:W103)</f>
        <v>35937</v>
      </c>
      <c r="X98" s="74">
        <f t="shared" ref="X98" si="41">SUM(X99:X103)</f>
        <v>35976</v>
      </c>
      <c r="Y98" s="74">
        <f t="shared" ref="Y98" si="42">SUM(Y99:Y103)</f>
        <v>36013</v>
      </c>
      <c r="Z98" s="74">
        <f t="shared" ref="Z98" si="43">SUM(Z99:Z103)</f>
        <v>36053</v>
      </c>
      <c r="AA98" s="74">
        <f t="shared" ref="AA98" si="44">SUM(AA99:AA103)</f>
        <v>36092</v>
      </c>
      <c r="AB98" s="74">
        <f t="shared" ref="AB98" si="45">SUM(AB99:AB103)</f>
        <v>36067</v>
      </c>
      <c r="AC98" s="74">
        <f t="shared" ref="AC98" si="46">SUM(AC99:AC103)</f>
        <v>36044</v>
      </c>
      <c r="AD98" s="74">
        <f t="shared" ref="AD98" si="47">SUM(AD99:AD103)</f>
        <v>36021</v>
      </c>
      <c r="AE98" s="74">
        <f t="shared" ref="AE98" si="48">SUM(AE99:AE103)</f>
        <v>35996</v>
      </c>
      <c r="AF98" s="74">
        <f t="shared" ref="AF98" si="49">SUM(AF99:AF103)</f>
        <v>35972</v>
      </c>
      <c r="AG98" s="74">
        <f t="shared" ref="AG98" si="50">SUM(AG99:AG103)</f>
        <v>35899</v>
      </c>
      <c r="AH98" s="74">
        <f t="shared" ref="AH98" si="51">SUM(AH99:AH103)</f>
        <v>35825</v>
      </c>
      <c r="AI98" s="74">
        <f t="shared" ref="AI98" si="52">SUM(AI99:AI103)</f>
        <v>35752</v>
      </c>
      <c r="AJ98" s="74">
        <f t="shared" ref="AJ98:AP98" si="53">SUM(AJ99:AJ103)</f>
        <v>35680</v>
      </c>
      <c r="AK98" s="74">
        <f t="shared" si="53"/>
        <v>35608</v>
      </c>
      <c r="AL98" s="74">
        <f t="shared" si="53"/>
        <v>35492</v>
      </c>
      <c r="AM98" s="74">
        <f t="shared" si="53"/>
        <v>35377</v>
      </c>
      <c r="AN98" s="74">
        <f t="shared" si="53"/>
        <v>35265</v>
      </c>
      <c r="AO98" s="74">
        <f t="shared" si="53"/>
        <v>35147</v>
      </c>
      <c r="AP98" s="74">
        <f t="shared" si="53"/>
        <v>35033</v>
      </c>
      <c r="AQ98" s="8"/>
    </row>
    <row r="99" spans="2:43">
      <c r="B99" s="5"/>
      <c r="D99" s="106" t="s">
        <v>66</v>
      </c>
      <c r="E99" s="107"/>
      <c r="F99" s="62" t="s">
        <v>52</v>
      </c>
      <c r="G99" s="74">
        <f t="shared" si="25"/>
        <v>13884</v>
      </c>
      <c r="H99" s="75">
        <f>SUMIF($D$11:$D$95,$D99,H$11:H$95)</f>
        <v>371</v>
      </c>
      <c r="I99" s="75">
        <f t="shared" ref="I99:X103" si="54">SUMIF($D$11:$D$95,$D99,I$11:I$95)</f>
        <v>377</v>
      </c>
      <c r="J99" s="75">
        <f t="shared" si="54"/>
        <v>496</v>
      </c>
      <c r="K99" s="75">
        <f t="shared" si="54"/>
        <v>486</v>
      </c>
      <c r="L99" s="75">
        <f t="shared" si="54"/>
        <v>474</v>
      </c>
      <c r="M99" s="75">
        <f t="shared" si="54"/>
        <v>465</v>
      </c>
      <c r="N99" s="75">
        <f t="shared" si="54"/>
        <v>445</v>
      </c>
      <c r="O99" s="75">
        <f t="shared" si="54"/>
        <v>426</v>
      </c>
      <c r="P99" s="75">
        <f t="shared" si="54"/>
        <v>376</v>
      </c>
      <c r="Q99" s="75">
        <f t="shared" si="54"/>
        <v>381</v>
      </c>
      <c r="R99" s="75">
        <f t="shared" si="54"/>
        <v>367</v>
      </c>
      <c r="S99" s="75">
        <f t="shared" si="54"/>
        <v>368</v>
      </c>
      <c r="T99" s="75">
        <f t="shared" si="54"/>
        <v>373</v>
      </c>
      <c r="U99" s="75">
        <f t="shared" si="54"/>
        <v>376</v>
      </c>
      <c r="V99" s="75">
        <f t="shared" si="54"/>
        <v>379</v>
      </c>
      <c r="W99" s="75">
        <f t="shared" si="54"/>
        <v>381</v>
      </c>
      <c r="X99" s="75">
        <f t="shared" si="54"/>
        <v>382</v>
      </c>
      <c r="Y99" s="75">
        <f t="shared" ref="Y99:AN103" si="55">SUMIF($D$11:$D$95,$D99,Y$11:Y$95)</f>
        <v>384</v>
      </c>
      <c r="Z99" s="75">
        <f t="shared" si="55"/>
        <v>385</v>
      </c>
      <c r="AA99" s="75">
        <f t="shared" si="55"/>
        <v>387</v>
      </c>
      <c r="AB99" s="75">
        <f t="shared" si="55"/>
        <v>387</v>
      </c>
      <c r="AC99" s="75">
        <f t="shared" si="55"/>
        <v>388</v>
      </c>
      <c r="AD99" s="75">
        <f t="shared" si="55"/>
        <v>388</v>
      </c>
      <c r="AE99" s="75">
        <f t="shared" si="55"/>
        <v>389</v>
      </c>
      <c r="AF99" s="75">
        <f t="shared" si="55"/>
        <v>389</v>
      </c>
      <c r="AG99" s="75">
        <f t="shared" si="55"/>
        <v>389</v>
      </c>
      <c r="AH99" s="75">
        <f t="shared" si="55"/>
        <v>388</v>
      </c>
      <c r="AI99" s="75">
        <f t="shared" si="55"/>
        <v>388</v>
      </c>
      <c r="AJ99" s="75">
        <f t="shared" si="55"/>
        <v>388</v>
      </c>
      <c r="AK99" s="75">
        <f t="shared" si="55"/>
        <v>388</v>
      </c>
      <c r="AL99" s="75">
        <f t="shared" si="55"/>
        <v>387</v>
      </c>
      <c r="AM99" s="75">
        <f t="shared" si="55"/>
        <v>385</v>
      </c>
      <c r="AN99" s="75">
        <f t="shared" si="55"/>
        <v>385</v>
      </c>
      <c r="AO99" s="75">
        <f t="shared" ref="AO99:AP103" si="56">SUMIF($D$11:$D$95,$D99,AO$11:AO$95)</f>
        <v>383</v>
      </c>
      <c r="AP99" s="75">
        <f t="shared" si="56"/>
        <v>383</v>
      </c>
      <c r="AQ99" s="8"/>
    </row>
    <row r="100" spans="2:43">
      <c r="B100" s="5"/>
      <c r="D100" s="106" t="s">
        <v>67</v>
      </c>
      <c r="E100" s="107"/>
      <c r="F100" s="62" t="s">
        <v>53</v>
      </c>
      <c r="G100" s="74">
        <f t="shared" si="25"/>
        <v>1041642</v>
      </c>
      <c r="H100" s="75">
        <f t="shared" ref="H100:H103" si="57">SUMIF($D$11:$D$95,$D100,H$11:H$95)</f>
        <v>35524</v>
      </c>
      <c r="I100" s="75">
        <f t="shared" si="54"/>
        <v>36235</v>
      </c>
      <c r="J100" s="75">
        <f t="shared" si="54"/>
        <v>36238</v>
      </c>
      <c r="K100" s="75">
        <f t="shared" si="54"/>
        <v>36238</v>
      </c>
      <c r="L100" s="75">
        <f t="shared" si="54"/>
        <v>35386</v>
      </c>
      <c r="M100" s="75">
        <f t="shared" si="54"/>
        <v>34515</v>
      </c>
      <c r="N100" s="75">
        <f t="shared" si="54"/>
        <v>33327</v>
      </c>
      <c r="O100" s="75">
        <f t="shared" si="54"/>
        <v>32103</v>
      </c>
      <c r="P100" s="75">
        <f t="shared" si="54"/>
        <v>30089</v>
      </c>
      <c r="Q100" s="75">
        <f t="shared" si="54"/>
        <v>29191</v>
      </c>
      <c r="R100" s="75">
        <f t="shared" si="54"/>
        <v>27931</v>
      </c>
      <c r="S100" s="75">
        <f t="shared" si="54"/>
        <v>28009</v>
      </c>
      <c r="T100" s="75">
        <f t="shared" si="54"/>
        <v>28105</v>
      </c>
      <c r="U100" s="75">
        <f t="shared" si="54"/>
        <v>28193</v>
      </c>
      <c r="V100" s="75">
        <f t="shared" si="54"/>
        <v>28279</v>
      </c>
      <c r="W100" s="75">
        <f t="shared" si="54"/>
        <v>28308</v>
      </c>
      <c r="X100" s="75">
        <f t="shared" si="54"/>
        <v>28337</v>
      </c>
      <c r="Y100" s="75">
        <f t="shared" si="55"/>
        <v>28365</v>
      </c>
      <c r="Z100" s="75">
        <f t="shared" si="55"/>
        <v>28394</v>
      </c>
      <c r="AA100" s="75">
        <f t="shared" si="55"/>
        <v>28424</v>
      </c>
      <c r="AB100" s="75">
        <f t="shared" si="55"/>
        <v>28400</v>
      </c>
      <c r="AC100" s="75">
        <f t="shared" si="55"/>
        <v>28377</v>
      </c>
      <c r="AD100" s="75">
        <f t="shared" si="55"/>
        <v>28355</v>
      </c>
      <c r="AE100" s="75">
        <f t="shared" si="55"/>
        <v>28331</v>
      </c>
      <c r="AF100" s="75">
        <f t="shared" si="55"/>
        <v>28308</v>
      </c>
      <c r="AG100" s="75">
        <f t="shared" si="55"/>
        <v>28238</v>
      </c>
      <c r="AH100" s="75">
        <f t="shared" si="55"/>
        <v>28169</v>
      </c>
      <c r="AI100" s="75">
        <f t="shared" si="55"/>
        <v>28100</v>
      </c>
      <c r="AJ100" s="75">
        <f t="shared" si="55"/>
        <v>28031</v>
      </c>
      <c r="AK100" s="75">
        <f t="shared" si="55"/>
        <v>27963</v>
      </c>
      <c r="AL100" s="75">
        <f t="shared" si="55"/>
        <v>27853</v>
      </c>
      <c r="AM100" s="75">
        <f t="shared" si="55"/>
        <v>27744</v>
      </c>
      <c r="AN100" s="75">
        <f t="shared" si="55"/>
        <v>27637</v>
      </c>
      <c r="AO100" s="75">
        <f t="shared" si="56"/>
        <v>27527</v>
      </c>
      <c r="AP100" s="75">
        <f t="shared" si="56"/>
        <v>27418</v>
      </c>
      <c r="AQ100" s="8"/>
    </row>
    <row r="101" spans="2:43">
      <c r="B101" s="5"/>
      <c r="D101" s="106" t="s">
        <v>68</v>
      </c>
      <c r="E101" s="107"/>
      <c r="F101" s="62" t="s">
        <v>54</v>
      </c>
      <c r="G101" s="74">
        <f t="shared" si="25"/>
        <v>88977</v>
      </c>
      <c r="H101" s="75">
        <f t="shared" si="57"/>
        <v>2219</v>
      </c>
      <c r="I101" s="75">
        <f t="shared" si="54"/>
        <v>2247</v>
      </c>
      <c r="J101" s="75">
        <f t="shared" si="54"/>
        <v>2288</v>
      </c>
      <c r="K101" s="75">
        <f t="shared" si="54"/>
        <v>2330</v>
      </c>
      <c r="L101" s="75">
        <f t="shared" si="54"/>
        <v>2373</v>
      </c>
      <c r="M101" s="75">
        <f t="shared" si="54"/>
        <v>2408</v>
      </c>
      <c r="N101" s="75">
        <f t="shared" si="54"/>
        <v>2443</v>
      </c>
      <c r="O101" s="75">
        <f t="shared" si="54"/>
        <v>2477</v>
      </c>
      <c r="P101" s="75">
        <f t="shared" si="54"/>
        <v>2512</v>
      </c>
      <c r="Q101" s="75">
        <f t="shared" si="54"/>
        <v>2532</v>
      </c>
      <c r="R101" s="75">
        <f t="shared" si="54"/>
        <v>2544</v>
      </c>
      <c r="S101" s="75">
        <f t="shared" si="54"/>
        <v>2557</v>
      </c>
      <c r="T101" s="75">
        <f t="shared" si="54"/>
        <v>2569</v>
      </c>
      <c r="U101" s="75">
        <f t="shared" si="54"/>
        <v>2581</v>
      </c>
      <c r="V101" s="75">
        <f t="shared" si="54"/>
        <v>2592</v>
      </c>
      <c r="W101" s="75">
        <f t="shared" si="54"/>
        <v>2597</v>
      </c>
      <c r="X101" s="75">
        <f t="shared" si="54"/>
        <v>2603</v>
      </c>
      <c r="Y101" s="75">
        <f t="shared" si="55"/>
        <v>2607</v>
      </c>
      <c r="Z101" s="75">
        <f t="shared" si="55"/>
        <v>2613</v>
      </c>
      <c r="AA101" s="75">
        <f t="shared" si="55"/>
        <v>2617</v>
      </c>
      <c r="AB101" s="75">
        <f t="shared" si="55"/>
        <v>2617</v>
      </c>
      <c r="AC101" s="75">
        <f t="shared" si="55"/>
        <v>2617</v>
      </c>
      <c r="AD101" s="75">
        <f t="shared" si="55"/>
        <v>2618</v>
      </c>
      <c r="AE101" s="75">
        <f t="shared" si="55"/>
        <v>2618</v>
      </c>
      <c r="AF101" s="75">
        <f t="shared" si="55"/>
        <v>2618</v>
      </c>
      <c r="AG101" s="75">
        <f t="shared" si="55"/>
        <v>2618</v>
      </c>
      <c r="AH101" s="75">
        <f t="shared" si="55"/>
        <v>2618</v>
      </c>
      <c r="AI101" s="75">
        <f t="shared" si="55"/>
        <v>2618</v>
      </c>
      <c r="AJ101" s="75">
        <f t="shared" si="55"/>
        <v>2618</v>
      </c>
      <c r="AK101" s="75">
        <f t="shared" si="55"/>
        <v>2618</v>
      </c>
      <c r="AL101" s="75">
        <f t="shared" si="55"/>
        <v>2618</v>
      </c>
      <c r="AM101" s="75">
        <f t="shared" si="55"/>
        <v>2618</v>
      </c>
      <c r="AN101" s="75">
        <f t="shared" si="55"/>
        <v>2618</v>
      </c>
      <c r="AO101" s="75">
        <f t="shared" si="56"/>
        <v>2618</v>
      </c>
      <c r="AP101" s="75">
        <f t="shared" si="56"/>
        <v>2618</v>
      </c>
      <c r="AQ101" s="8"/>
    </row>
    <row r="102" spans="2:43">
      <c r="B102" s="5"/>
      <c r="D102" s="106" t="s">
        <v>69</v>
      </c>
      <c r="E102" s="107"/>
      <c r="F102" s="62" t="s">
        <v>11</v>
      </c>
      <c r="G102" s="74">
        <f t="shared" si="25"/>
        <v>33101</v>
      </c>
      <c r="H102" s="75">
        <f t="shared" si="57"/>
        <v>826</v>
      </c>
      <c r="I102" s="75">
        <f t="shared" si="54"/>
        <v>837</v>
      </c>
      <c r="J102" s="75">
        <f t="shared" si="54"/>
        <v>851</v>
      </c>
      <c r="K102" s="75">
        <f t="shared" si="54"/>
        <v>867</v>
      </c>
      <c r="L102" s="75">
        <f t="shared" si="54"/>
        <v>883</v>
      </c>
      <c r="M102" s="75">
        <f t="shared" si="54"/>
        <v>895</v>
      </c>
      <c r="N102" s="75">
        <f t="shared" si="54"/>
        <v>909</v>
      </c>
      <c r="O102" s="75">
        <f t="shared" si="54"/>
        <v>921</v>
      </c>
      <c r="P102" s="75">
        <f t="shared" si="54"/>
        <v>935</v>
      </c>
      <c r="Q102" s="75">
        <f t="shared" si="54"/>
        <v>942</v>
      </c>
      <c r="R102" s="75">
        <f t="shared" si="54"/>
        <v>946</v>
      </c>
      <c r="S102" s="75">
        <f t="shared" si="54"/>
        <v>951</v>
      </c>
      <c r="T102" s="75">
        <f t="shared" si="54"/>
        <v>955</v>
      </c>
      <c r="U102" s="75">
        <f t="shared" si="54"/>
        <v>959</v>
      </c>
      <c r="V102" s="75">
        <f t="shared" si="54"/>
        <v>964</v>
      </c>
      <c r="W102" s="75">
        <f t="shared" si="54"/>
        <v>966</v>
      </c>
      <c r="X102" s="75">
        <f t="shared" si="54"/>
        <v>968</v>
      </c>
      <c r="Y102" s="75">
        <f t="shared" si="55"/>
        <v>970</v>
      </c>
      <c r="Z102" s="75">
        <f t="shared" si="55"/>
        <v>972</v>
      </c>
      <c r="AA102" s="75">
        <f t="shared" si="55"/>
        <v>974</v>
      </c>
      <c r="AB102" s="75">
        <f t="shared" si="55"/>
        <v>974</v>
      </c>
      <c r="AC102" s="75">
        <f t="shared" si="55"/>
        <v>974</v>
      </c>
      <c r="AD102" s="75">
        <f t="shared" si="55"/>
        <v>974</v>
      </c>
      <c r="AE102" s="75">
        <f t="shared" si="55"/>
        <v>974</v>
      </c>
      <c r="AF102" s="75">
        <f t="shared" si="55"/>
        <v>974</v>
      </c>
      <c r="AG102" s="75">
        <f t="shared" si="55"/>
        <v>974</v>
      </c>
      <c r="AH102" s="75">
        <f t="shared" si="55"/>
        <v>974</v>
      </c>
      <c r="AI102" s="75">
        <f t="shared" si="55"/>
        <v>974</v>
      </c>
      <c r="AJ102" s="75">
        <f t="shared" si="55"/>
        <v>974</v>
      </c>
      <c r="AK102" s="75">
        <f t="shared" si="55"/>
        <v>974</v>
      </c>
      <c r="AL102" s="75">
        <f t="shared" si="55"/>
        <v>974</v>
      </c>
      <c r="AM102" s="75">
        <f t="shared" si="55"/>
        <v>974</v>
      </c>
      <c r="AN102" s="75">
        <f t="shared" si="55"/>
        <v>974</v>
      </c>
      <c r="AO102" s="75">
        <f t="shared" si="56"/>
        <v>974</v>
      </c>
      <c r="AP102" s="75">
        <f t="shared" si="56"/>
        <v>974</v>
      </c>
      <c r="AQ102" s="8"/>
    </row>
    <row r="103" spans="2:43">
      <c r="B103" s="5"/>
      <c r="D103" s="106" t="s">
        <v>70</v>
      </c>
      <c r="E103" s="106"/>
      <c r="F103" s="62" t="s">
        <v>15</v>
      </c>
      <c r="G103" s="74">
        <f t="shared" si="25"/>
        <v>115753</v>
      </c>
      <c r="H103" s="75">
        <f t="shared" si="57"/>
        <v>569</v>
      </c>
      <c r="I103" s="75">
        <f t="shared" si="54"/>
        <v>2497</v>
      </c>
      <c r="J103" s="75">
        <f t="shared" si="54"/>
        <v>2507</v>
      </c>
      <c r="K103" s="75">
        <f t="shared" si="54"/>
        <v>2518</v>
      </c>
      <c r="L103" s="75">
        <f t="shared" si="54"/>
        <v>2527</v>
      </c>
      <c r="M103" s="75">
        <f t="shared" si="54"/>
        <v>2644</v>
      </c>
      <c r="N103" s="75">
        <f t="shared" si="54"/>
        <v>2761</v>
      </c>
      <c r="O103" s="75">
        <f t="shared" si="54"/>
        <v>2878</v>
      </c>
      <c r="P103" s="75">
        <f t="shared" si="54"/>
        <v>2995</v>
      </c>
      <c r="Q103" s="75">
        <f t="shared" si="54"/>
        <v>3111</v>
      </c>
      <c r="R103" s="75">
        <f t="shared" si="54"/>
        <v>3224</v>
      </c>
      <c r="S103" s="75">
        <f t="shared" si="54"/>
        <v>3339</v>
      </c>
      <c r="T103" s="75">
        <f t="shared" si="54"/>
        <v>3453</v>
      </c>
      <c r="U103" s="75">
        <f t="shared" si="54"/>
        <v>3567</v>
      </c>
      <c r="V103" s="75">
        <f t="shared" si="54"/>
        <v>3682</v>
      </c>
      <c r="W103" s="75">
        <f t="shared" si="54"/>
        <v>3685</v>
      </c>
      <c r="X103" s="75">
        <f t="shared" si="54"/>
        <v>3686</v>
      </c>
      <c r="Y103" s="75">
        <f t="shared" si="55"/>
        <v>3687</v>
      </c>
      <c r="Z103" s="75">
        <f t="shared" si="55"/>
        <v>3689</v>
      </c>
      <c r="AA103" s="75">
        <f t="shared" si="55"/>
        <v>3690</v>
      </c>
      <c r="AB103" s="75">
        <f t="shared" si="55"/>
        <v>3689</v>
      </c>
      <c r="AC103" s="75">
        <f t="shared" si="55"/>
        <v>3688</v>
      </c>
      <c r="AD103" s="75">
        <f t="shared" si="55"/>
        <v>3686</v>
      </c>
      <c r="AE103" s="75">
        <f t="shared" si="55"/>
        <v>3684</v>
      </c>
      <c r="AF103" s="75">
        <f t="shared" si="55"/>
        <v>3683</v>
      </c>
      <c r="AG103" s="75">
        <f t="shared" si="55"/>
        <v>3680</v>
      </c>
      <c r="AH103" s="75">
        <f t="shared" si="55"/>
        <v>3676</v>
      </c>
      <c r="AI103" s="75">
        <f t="shared" si="55"/>
        <v>3672</v>
      </c>
      <c r="AJ103" s="75">
        <f t="shared" si="55"/>
        <v>3669</v>
      </c>
      <c r="AK103" s="75">
        <f t="shared" si="55"/>
        <v>3665</v>
      </c>
      <c r="AL103" s="75">
        <f t="shared" si="55"/>
        <v>3660</v>
      </c>
      <c r="AM103" s="75">
        <f t="shared" si="55"/>
        <v>3656</v>
      </c>
      <c r="AN103" s="75">
        <f t="shared" si="55"/>
        <v>3651</v>
      </c>
      <c r="AO103" s="75">
        <f t="shared" si="56"/>
        <v>3645</v>
      </c>
      <c r="AP103" s="75">
        <f t="shared" si="56"/>
        <v>3640</v>
      </c>
      <c r="AQ103" s="8"/>
    </row>
    <row r="104" spans="2:43">
      <c r="B104" s="5"/>
      <c r="D104" s="106"/>
      <c r="E104" s="106"/>
      <c r="F104" s="52"/>
      <c r="G104" s="57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8"/>
    </row>
    <row r="105" spans="2:43" s="22" customFormat="1">
      <c r="B105" s="5"/>
      <c r="D105" s="108"/>
      <c r="E105" s="109"/>
      <c r="F105" s="61" t="s">
        <v>55</v>
      </c>
      <c r="G105" s="74">
        <f t="shared" ref="G105:G110" si="58">SUM(H105:AP105)</f>
        <v>2605559</v>
      </c>
      <c r="H105" s="74">
        <f>SUM(H106:H110)</f>
        <v>64876</v>
      </c>
      <c r="I105" s="74">
        <f t="shared" ref="I105" si="59">SUM(I106:I110)</f>
        <v>65679</v>
      </c>
      <c r="J105" s="74">
        <f t="shared" ref="J105" si="60">SUM(J106:J110)</f>
        <v>66920</v>
      </c>
      <c r="K105" s="74">
        <f t="shared" ref="K105" si="61">SUM(K106:K110)</f>
        <v>68166</v>
      </c>
      <c r="L105" s="74">
        <f t="shared" ref="L105" si="62">SUM(L106:L110)</f>
        <v>69424</v>
      </c>
      <c r="M105" s="74">
        <f t="shared" ref="M105" si="63">SUM(M106:M110)</f>
        <v>70477</v>
      </c>
      <c r="N105" s="74">
        <f t="shared" ref="N105" si="64">SUM(N106:N110)</f>
        <v>71482</v>
      </c>
      <c r="O105" s="74">
        <f t="shared" ref="O105" si="65">SUM(O106:O110)</f>
        <v>72493</v>
      </c>
      <c r="P105" s="74">
        <f t="shared" ref="P105" si="66">SUM(P106:P110)</f>
        <v>73513</v>
      </c>
      <c r="Q105" s="74">
        <f t="shared" ref="Q105" si="67">SUM(Q106:Q110)</f>
        <v>74127</v>
      </c>
      <c r="R105" s="74">
        <f t="shared" ref="R105" si="68">SUM(R106:R110)</f>
        <v>74494</v>
      </c>
      <c r="S105" s="74">
        <f t="shared" ref="S105" si="69">SUM(S106:S110)</f>
        <v>74863</v>
      </c>
      <c r="T105" s="74">
        <f t="shared" ref="T105" si="70">SUM(T106:T110)</f>
        <v>75232</v>
      </c>
      <c r="U105" s="74">
        <f t="shared" ref="U105" si="71">SUM(U106:U110)</f>
        <v>75582</v>
      </c>
      <c r="V105" s="74">
        <f t="shared" ref="V105" si="72">SUM(V106:V110)</f>
        <v>75934</v>
      </c>
      <c r="W105" s="74">
        <f t="shared" ref="W105" si="73">SUM(W106:W110)</f>
        <v>76079</v>
      </c>
      <c r="X105" s="74">
        <f t="shared" ref="X105" si="74">SUM(X106:X110)</f>
        <v>76223</v>
      </c>
      <c r="Y105" s="74">
        <f t="shared" ref="Y105" si="75">SUM(Y106:Y110)</f>
        <v>76370</v>
      </c>
      <c r="Z105" s="74">
        <f t="shared" ref="Z105" si="76">SUM(Z106:Z110)</f>
        <v>76516</v>
      </c>
      <c r="AA105" s="74">
        <f t="shared" ref="AA105" si="77">SUM(AA106:AA110)</f>
        <v>76659</v>
      </c>
      <c r="AB105" s="74">
        <f t="shared" ref="AB105" si="78">SUM(AB106:AB110)</f>
        <v>76668</v>
      </c>
      <c r="AC105" s="74">
        <f t="shared" ref="AC105" si="79">SUM(AC106:AC110)</f>
        <v>76675</v>
      </c>
      <c r="AD105" s="74">
        <f t="shared" ref="AD105" si="80">SUM(AD106:AD110)</f>
        <v>76681</v>
      </c>
      <c r="AE105" s="74">
        <f t="shared" ref="AE105" si="81">SUM(AE106:AE110)</f>
        <v>76689</v>
      </c>
      <c r="AF105" s="74">
        <f t="shared" ref="AF105" si="82">SUM(AF106:AF110)</f>
        <v>76696</v>
      </c>
      <c r="AG105" s="74">
        <f t="shared" ref="AG105" si="83">SUM(AG106:AG110)</f>
        <v>76699</v>
      </c>
      <c r="AH105" s="74">
        <f t="shared" ref="AH105" si="84">SUM(AH106:AH110)</f>
        <v>76700</v>
      </c>
      <c r="AI105" s="74">
        <f t="shared" ref="AI105" si="85">SUM(AI106:AI110)</f>
        <v>76702</v>
      </c>
      <c r="AJ105" s="74">
        <f t="shared" ref="AJ105:AP105" si="86">SUM(AJ106:AJ110)</f>
        <v>76704</v>
      </c>
      <c r="AK105" s="74">
        <f t="shared" si="86"/>
        <v>76706</v>
      </c>
      <c r="AL105" s="74">
        <f t="shared" si="86"/>
        <v>76706</v>
      </c>
      <c r="AM105" s="74">
        <f t="shared" si="86"/>
        <v>76706</v>
      </c>
      <c r="AN105" s="74">
        <f t="shared" si="86"/>
        <v>76706</v>
      </c>
      <c r="AO105" s="74">
        <f t="shared" si="86"/>
        <v>76706</v>
      </c>
      <c r="AP105" s="74">
        <f t="shared" si="86"/>
        <v>76706</v>
      </c>
      <c r="AQ105" s="8"/>
    </row>
    <row r="106" spans="2:43">
      <c r="B106" s="5"/>
      <c r="D106" s="106" t="s">
        <v>71</v>
      </c>
      <c r="E106" s="107"/>
      <c r="F106" s="62" t="s">
        <v>52</v>
      </c>
      <c r="G106" s="74">
        <f t="shared" si="58"/>
        <v>0</v>
      </c>
      <c r="H106" s="75">
        <f>SUMIF($D$11:$D$95,$D106,H$11:H$95)</f>
        <v>0</v>
      </c>
      <c r="I106" s="75">
        <f t="shared" ref="I106:X110" si="87">SUMIF($D$11:$D$95,$D106,I$11:I$95)</f>
        <v>0</v>
      </c>
      <c r="J106" s="75">
        <f t="shared" si="87"/>
        <v>0</v>
      </c>
      <c r="K106" s="75">
        <f t="shared" si="87"/>
        <v>0</v>
      </c>
      <c r="L106" s="75">
        <f t="shared" si="87"/>
        <v>0</v>
      </c>
      <c r="M106" s="75">
        <f t="shared" si="87"/>
        <v>0</v>
      </c>
      <c r="N106" s="75">
        <f t="shared" si="87"/>
        <v>0</v>
      </c>
      <c r="O106" s="75">
        <f t="shared" si="87"/>
        <v>0</v>
      </c>
      <c r="P106" s="75">
        <f t="shared" si="87"/>
        <v>0</v>
      </c>
      <c r="Q106" s="75">
        <f t="shared" si="87"/>
        <v>0</v>
      </c>
      <c r="R106" s="75">
        <f t="shared" si="87"/>
        <v>0</v>
      </c>
      <c r="S106" s="75">
        <f t="shared" si="87"/>
        <v>0</v>
      </c>
      <c r="T106" s="75">
        <f t="shared" si="87"/>
        <v>0</v>
      </c>
      <c r="U106" s="75">
        <f t="shared" si="87"/>
        <v>0</v>
      </c>
      <c r="V106" s="75">
        <f t="shared" si="87"/>
        <v>0</v>
      </c>
      <c r="W106" s="75">
        <f t="shared" si="87"/>
        <v>0</v>
      </c>
      <c r="X106" s="75">
        <f t="shared" si="87"/>
        <v>0</v>
      </c>
      <c r="Y106" s="75">
        <f t="shared" ref="Y106:AN110" si="88">SUMIF($D$11:$D$95,$D106,Y$11:Y$95)</f>
        <v>0</v>
      </c>
      <c r="Z106" s="75">
        <f t="shared" si="88"/>
        <v>0</v>
      </c>
      <c r="AA106" s="75">
        <f t="shared" si="88"/>
        <v>0</v>
      </c>
      <c r="AB106" s="75">
        <f t="shared" si="88"/>
        <v>0</v>
      </c>
      <c r="AC106" s="75">
        <f t="shared" si="88"/>
        <v>0</v>
      </c>
      <c r="AD106" s="75">
        <f t="shared" si="88"/>
        <v>0</v>
      </c>
      <c r="AE106" s="75">
        <f t="shared" si="88"/>
        <v>0</v>
      </c>
      <c r="AF106" s="75">
        <f t="shared" si="88"/>
        <v>0</v>
      </c>
      <c r="AG106" s="75">
        <f t="shared" si="88"/>
        <v>0</v>
      </c>
      <c r="AH106" s="75">
        <f t="shared" si="88"/>
        <v>0</v>
      </c>
      <c r="AI106" s="75">
        <f t="shared" si="88"/>
        <v>0</v>
      </c>
      <c r="AJ106" s="75">
        <f t="shared" si="88"/>
        <v>0</v>
      </c>
      <c r="AK106" s="75">
        <f t="shared" si="88"/>
        <v>0</v>
      </c>
      <c r="AL106" s="75">
        <f t="shared" si="88"/>
        <v>0</v>
      </c>
      <c r="AM106" s="75">
        <f t="shared" si="88"/>
        <v>0</v>
      </c>
      <c r="AN106" s="75">
        <f t="shared" si="88"/>
        <v>0</v>
      </c>
      <c r="AO106" s="75">
        <f t="shared" ref="AO106:AP110" si="89">SUMIF($D$11:$D$95,$D106,AO$11:AO$95)</f>
        <v>0</v>
      </c>
      <c r="AP106" s="75">
        <f t="shared" si="89"/>
        <v>0</v>
      </c>
      <c r="AQ106" s="8"/>
    </row>
    <row r="107" spans="2:43">
      <c r="B107" s="5"/>
      <c r="D107" s="106" t="s">
        <v>72</v>
      </c>
      <c r="E107" s="107"/>
      <c r="F107" s="62" t="s">
        <v>53</v>
      </c>
      <c r="G107" s="74">
        <f t="shared" si="58"/>
        <v>0</v>
      </c>
      <c r="H107" s="75">
        <f t="shared" ref="H107:H110" si="90">SUMIF($D$11:$D$95,$D107,H$11:H$95)</f>
        <v>0</v>
      </c>
      <c r="I107" s="75">
        <f t="shared" si="87"/>
        <v>0</v>
      </c>
      <c r="J107" s="75">
        <f t="shared" si="87"/>
        <v>0</v>
      </c>
      <c r="K107" s="75">
        <f t="shared" si="87"/>
        <v>0</v>
      </c>
      <c r="L107" s="75">
        <f t="shared" si="87"/>
        <v>0</v>
      </c>
      <c r="M107" s="75">
        <f t="shared" si="87"/>
        <v>0</v>
      </c>
      <c r="N107" s="75">
        <f t="shared" si="87"/>
        <v>0</v>
      </c>
      <c r="O107" s="75">
        <f t="shared" si="87"/>
        <v>0</v>
      </c>
      <c r="P107" s="75">
        <f t="shared" si="87"/>
        <v>0</v>
      </c>
      <c r="Q107" s="75">
        <f t="shared" si="87"/>
        <v>0</v>
      </c>
      <c r="R107" s="75">
        <f t="shared" si="87"/>
        <v>0</v>
      </c>
      <c r="S107" s="75">
        <f t="shared" si="87"/>
        <v>0</v>
      </c>
      <c r="T107" s="75">
        <f t="shared" si="87"/>
        <v>0</v>
      </c>
      <c r="U107" s="75">
        <f t="shared" si="87"/>
        <v>0</v>
      </c>
      <c r="V107" s="75">
        <f t="shared" si="87"/>
        <v>0</v>
      </c>
      <c r="W107" s="75">
        <f t="shared" si="87"/>
        <v>0</v>
      </c>
      <c r="X107" s="75">
        <f t="shared" si="87"/>
        <v>0</v>
      </c>
      <c r="Y107" s="75">
        <f t="shared" si="88"/>
        <v>0</v>
      </c>
      <c r="Z107" s="75">
        <f t="shared" si="88"/>
        <v>0</v>
      </c>
      <c r="AA107" s="75">
        <f t="shared" si="88"/>
        <v>0</v>
      </c>
      <c r="AB107" s="75">
        <f t="shared" si="88"/>
        <v>0</v>
      </c>
      <c r="AC107" s="75">
        <f t="shared" si="88"/>
        <v>0</v>
      </c>
      <c r="AD107" s="75">
        <f t="shared" si="88"/>
        <v>0</v>
      </c>
      <c r="AE107" s="75">
        <f t="shared" si="88"/>
        <v>0</v>
      </c>
      <c r="AF107" s="75">
        <f t="shared" si="88"/>
        <v>0</v>
      </c>
      <c r="AG107" s="75">
        <f t="shared" si="88"/>
        <v>0</v>
      </c>
      <c r="AH107" s="75">
        <f t="shared" si="88"/>
        <v>0</v>
      </c>
      <c r="AI107" s="75">
        <f t="shared" si="88"/>
        <v>0</v>
      </c>
      <c r="AJ107" s="75">
        <f t="shared" si="88"/>
        <v>0</v>
      </c>
      <c r="AK107" s="75">
        <f t="shared" si="88"/>
        <v>0</v>
      </c>
      <c r="AL107" s="75">
        <f t="shared" si="88"/>
        <v>0</v>
      </c>
      <c r="AM107" s="75">
        <f t="shared" si="88"/>
        <v>0</v>
      </c>
      <c r="AN107" s="75">
        <f t="shared" si="88"/>
        <v>0</v>
      </c>
      <c r="AO107" s="75">
        <f t="shared" si="89"/>
        <v>0</v>
      </c>
      <c r="AP107" s="75">
        <f t="shared" si="89"/>
        <v>0</v>
      </c>
      <c r="AQ107" s="8"/>
    </row>
    <row r="108" spans="2:43">
      <c r="B108" s="5"/>
      <c r="D108" s="106" t="s">
        <v>73</v>
      </c>
      <c r="E108" s="107"/>
      <c r="F108" s="62" t="s">
        <v>54</v>
      </c>
      <c r="G108" s="74">
        <f t="shared" si="58"/>
        <v>1690581</v>
      </c>
      <c r="H108" s="75">
        <f t="shared" si="90"/>
        <v>42162</v>
      </c>
      <c r="I108" s="75">
        <f t="shared" si="87"/>
        <v>42679</v>
      </c>
      <c r="J108" s="75">
        <f t="shared" si="87"/>
        <v>43476</v>
      </c>
      <c r="K108" s="75">
        <f t="shared" si="87"/>
        <v>44277</v>
      </c>
      <c r="L108" s="75">
        <f t="shared" si="87"/>
        <v>45085</v>
      </c>
      <c r="M108" s="75">
        <f t="shared" si="87"/>
        <v>45757</v>
      </c>
      <c r="N108" s="75">
        <f t="shared" si="87"/>
        <v>46406</v>
      </c>
      <c r="O108" s="75">
        <f t="shared" si="87"/>
        <v>47059</v>
      </c>
      <c r="P108" s="75">
        <f t="shared" si="87"/>
        <v>47717</v>
      </c>
      <c r="Q108" s="75">
        <f t="shared" si="87"/>
        <v>48109</v>
      </c>
      <c r="R108" s="75">
        <f t="shared" si="87"/>
        <v>48343</v>
      </c>
      <c r="S108" s="75">
        <f t="shared" si="87"/>
        <v>48577</v>
      </c>
      <c r="T108" s="75">
        <f t="shared" si="87"/>
        <v>48811</v>
      </c>
      <c r="U108" s="75">
        <f t="shared" si="87"/>
        <v>49036</v>
      </c>
      <c r="V108" s="75">
        <f t="shared" si="87"/>
        <v>49262</v>
      </c>
      <c r="W108" s="75">
        <f t="shared" si="87"/>
        <v>49354</v>
      </c>
      <c r="X108" s="75">
        <f t="shared" si="87"/>
        <v>49446</v>
      </c>
      <c r="Y108" s="75">
        <f t="shared" si="88"/>
        <v>49539</v>
      </c>
      <c r="Z108" s="75">
        <f t="shared" si="88"/>
        <v>49631</v>
      </c>
      <c r="AA108" s="75">
        <f t="shared" si="88"/>
        <v>49723</v>
      </c>
      <c r="AB108" s="75">
        <f t="shared" si="88"/>
        <v>49727</v>
      </c>
      <c r="AC108" s="75">
        <f t="shared" si="88"/>
        <v>49731</v>
      </c>
      <c r="AD108" s="75">
        <f t="shared" si="88"/>
        <v>49734</v>
      </c>
      <c r="AE108" s="75">
        <f t="shared" si="88"/>
        <v>49738</v>
      </c>
      <c r="AF108" s="75">
        <f t="shared" si="88"/>
        <v>49742</v>
      </c>
      <c r="AG108" s="75">
        <f t="shared" si="88"/>
        <v>49743</v>
      </c>
      <c r="AH108" s="75">
        <f t="shared" si="88"/>
        <v>49744</v>
      </c>
      <c r="AI108" s="75">
        <f t="shared" si="88"/>
        <v>49745</v>
      </c>
      <c r="AJ108" s="75">
        <f t="shared" si="88"/>
        <v>49746</v>
      </c>
      <c r="AK108" s="75">
        <f t="shared" si="88"/>
        <v>49747</v>
      </c>
      <c r="AL108" s="75">
        <f t="shared" si="88"/>
        <v>49747</v>
      </c>
      <c r="AM108" s="75">
        <f t="shared" si="88"/>
        <v>49747</v>
      </c>
      <c r="AN108" s="75">
        <f t="shared" si="88"/>
        <v>49747</v>
      </c>
      <c r="AO108" s="75">
        <f t="shared" si="89"/>
        <v>49747</v>
      </c>
      <c r="AP108" s="75">
        <f t="shared" si="89"/>
        <v>49747</v>
      </c>
      <c r="AQ108" s="8"/>
    </row>
    <row r="109" spans="2:43">
      <c r="B109" s="5"/>
      <c r="D109" s="106" t="s">
        <v>74</v>
      </c>
      <c r="E109" s="107"/>
      <c r="F109" s="62" t="s">
        <v>11</v>
      </c>
      <c r="G109" s="74">
        <f t="shared" si="58"/>
        <v>628808</v>
      </c>
      <c r="H109" s="75">
        <f t="shared" si="90"/>
        <v>15691</v>
      </c>
      <c r="I109" s="75">
        <f t="shared" si="87"/>
        <v>15883</v>
      </c>
      <c r="J109" s="75">
        <f t="shared" si="87"/>
        <v>16179</v>
      </c>
      <c r="K109" s="75">
        <f t="shared" si="87"/>
        <v>16475</v>
      </c>
      <c r="L109" s="75">
        <f t="shared" si="87"/>
        <v>16775</v>
      </c>
      <c r="M109" s="75">
        <f t="shared" si="87"/>
        <v>17023</v>
      </c>
      <c r="N109" s="75">
        <f t="shared" si="87"/>
        <v>17265</v>
      </c>
      <c r="O109" s="75">
        <f t="shared" si="87"/>
        <v>17506</v>
      </c>
      <c r="P109" s="75">
        <f t="shared" si="87"/>
        <v>17751</v>
      </c>
      <c r="Q109" s="75">
        <f t="shared" si="87"/>
        <v>17897</v>
      </c>
      <c r="R109" s="75">
        <f t="shared" si="87"/>
        <v>17982</v>
      </c>
      <c r="S109" s="75">
        <f t="shared" si="87"/>
        <v>18068</v>
      </c>
      <c r="T109" s="75">
        <f t="shared" si="87"/>
        <v>18155</v>
      </c>
      <c r="U109" s="75">
        <f t="shared" si="87"/>
        <v>18238</v>
      </c>
      <c r="V109" s="75">
        <f t="shared" si="87"/>
        <v>18322</v>
      </c>
      <c r="W109" s="75">
        <f t="shared" si="87"/>
        <v>18356</v>
      </c>
      <c r="X109" s="75">
        <f t="shared" si="87"/>
        <v>18390</v>
      </c>
      <c r="Y109" s="75">
        <f t="shared" si="88"/>
        <v>18424</v>
      </c>
      <c r="Z109" s="75">
        <f t="shared" si="88"/>
        <v>18459</v>
      </c>
      <c r="AA109" s="75">
        <f t="shared" si="88"/>
        <v>18492</v>
      </c>
      <c r="AB109" s="75">
        <f t="shared" si="88"/>
        <v>18494</v>
      </c>
      <c r="AC109" s="75">
        <f t="shared" si="88"/>
        <v>18495</v>
      </c>
      <c r="AD109" s="75">
        <f t="shared" si="88"/>
        <v>18496</v>
      </c>
      <c r="AE109" s="75">
        <f t="shared" si="88"/>
        <v>18497</v>
      </c>
      <c r="AF109" s="75">
        <f t="shared" si="88"/>
        <v>18498</v>
      </c>
      <c r="AG109" s="75">
        <f t="shared" si="88"/>
        <v>18499</v>
      </c>
      <c r="AH109" s="75">
        <f t="shared" si="88"/>
        <v>18499</v>
      </c>
      <c r="AI109" s="75">
        <f t="shared" si="88"/>
        <v>18499</v>
      </c>
      <c r="AJ109" s="75">
        <f t="shared" si="88"/>
        <v>18500</v>
      </c>
      <c r="AK109" s="75">
        <f t="shared" si="88"/>
        <v>18500</v>
      </c>
      <c r="AL109" s="75">
        <f t="shared" si="88"/>
        <v>18500</v>
      </c>
      <c r="AM109" s="75">
        <f t="shared" si="88"/>
        <v>18500</v>
      </c>
      <c r="AN109" s="75">
        <f t="shared" si="88"/>
        <v>18500</v>
      </c>
      <c r="AO109" s="75">
        <f t="shared" si="89"/>
        <v>18500</v>
      </c>
      <c r="AP109" s="75">
        <f t="shared" si="89"/>
        <v>18500</v>
      </c>
      <c r="AQ109" s="8"/>
    </row>
    <row r="110" spans="2:43">
      <c r="B110" s="5"/>
      <c r="D110" s="106" t="s">
        <v>75</v>
      </c>
      <c r="E110" s="106"/>
      <c r="F110" s="62" t="s">
        <v>15</v>
      </c>
      <c r="G110" s="74">
        <f t="shared" si="58"/>
        <v>286170</v>
      </c>
      <c r="H110" s="75">
        <f t="shared" si="90"/>
        <v>7023</v>
      </c>
      <c r="I110" s="75">
        <f t="shared" si="87"/>
        <v>7117</v>
      </c>
      <c r="J110" s="75">
        <f t="shared" si="87"/>
        <v>7265</v>
      </c>
      <c r="K110" s="75">
        <f t="shared" si="87"/>
        <v>7414</v>
      </c>
      <c r="L110" s="75">
        <f t="shared" si="87"/>
        <v>7564</v>
      </c>
      <c r="M110" s="75">
        <f t="shared" si="87"/>
        <v>7697</v>
      </c>
      <c r="N110" s="75">
        <f t="shared" si="87"/>
        <v>7811</v>
      </c>
      <c r="O110" s="75">
        <f t="shared" si="87"/>
        <v>7928</v>
      </c>
      <c r="P110" s="75">
        <f t="shared" si="87"/>
        <v>8045</v>
      </c>
      <c r="Q110" s="75">
        <f t="shared" si="87"/>
        <v>8121</v>
      </c>
      <c r="R110" s="75">
        <f t="shared" si="87"/>
        <v>8169</v>
      </c>
      <c r="S110" s="75">
        <f t="shared" si="87"/>
        <v>8218</v>
      </c>
      <c r="T110" s="75">
        <f t="shared" si="87"/>
        <v>8266</v>
      </c>
      <c r="U110" s="75">
        <f t="shared" si="87"/>
        <v>8308</v>
      </c>
      <c r="V110" s="75">
        <f t="shared" si="87"/>
        <v>8350</v>
      </c>
      <c r="W110" s="75">
        <f t="shared" si="87"/>
        <v>8369</v>
      </c>
      <c r="X110" s="75">
        <f t="shared" si="87"/>
        <v>8387</v>
      </c>
      <c r="Y110" s="75">
        <f t="shared" si="88"/>
        <v>8407</v>
      </c>
      <c r="Z110" s="75">
        <f t="shared" si="88"/>
        <v>8426</v>
      </c>
      <c r="AA110" s="75">
        <f t="shared" si="88"/>
        <v>8444</v>
      </c>
      <c r="AB110" s="75">
        <f t="shared" si="88"/>
        <v>8447</v>
      </c>
      <c r="AC110" s="75">
        <f t="shared" si="88"/>
        <v>8449</v>
      </c>
      <c r="AD110" s="75">
        <f t="shared" si="88"/>
        <v>8451</v>
      </c>
      <c r="AE110" s="75">
        <f t="shared" si="88"/>
        <v>8454</v>
      </c>
      <c r="AF110" s="75">
        <f t="shared" si="88"/>
        <v>8456</v>
      </c>
      <c r="AG110" s="75">
        <f t="shared" si="88"/>
        <v>8457</v>
      </c>
      <c r="AH110" s="75">
        <f t="shared" si="88"/>
        <v>8457</v>
      </c>
      <c r="AI110" s="75">
        <f t="shared" si="88"/>
        <v>8458</v>
      </c>
      <c r="AJ110" s="75">
        <f t="shared" si="88"/>
        <v>8458</v>
      </c>
      <c r="AK110" s="75">
        <f t="shared" si="88"/>
        <v>8459</v>
      </c>
      <c r="AL110" s="75">
        <f t="shared" si="88"/>
        <v>8459</v>
      </c>
      <c r="AM110" s="75">
        <f t="shared" si="88"/>
        <v>8459</v>
      </c>
      <c r="AN110" s="75">
        <f t="shared" si="88"/>
        <v>8459</v>
      </c>
      <c r="AO110" s="75">
        <f t="shared" si="89"/>
        <v>8459</v>
      </c>
      <c r="AP110" s="75">
        <f t="shared" si="89"/>
        <v>8459</v>
      </c>
      <c r="AQ110" s="8"/>
    </row>
    <row r="111" spans="2:43">
      <c r="B111" s="5"/>
      <c r="D111" s="106"/>
      <c r="E111" s="106"/>
      <c r="F111" s="52"/>
      <c r="G111" s="57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8"/>
    </row>
    <row r="112" spans="2:43" s="22" customFormat="1">
      <c r="B112" s="5"/>
      <c r="D112" s="108"/>
      <c r="E112" s="109"/>
      <c r="F112" s="61" t="s">
        <v>56</v>
      </c>
      <c r="G112" s="74">
        <f t="shared" ref="G112:G117" si="91">SUM(H112:AP112)</f>
        <v>2815116</v>
      </c>
      <c r="H112" s="74">
        <f>SUM(H113:H117)</f>
        <v>62037</v>
      </c>
      <c r="I112" s="74">
        <f t="shared" ref="I112" si="92">SUM(I113:I117)</f>
        <v>62722</v>
      </c>
      <c r="J112" s="74">
        <f t="shared" ref="J112" si="93">SUM(J113:J117)</f>
        <v>63197</v>
      </c>
      <c r="K112" s="74">
        <f t="shared" ref="K112" si="94">SUM(K113:K117)</f>
        <v>64024</v>
      </c>
      <c r="L112" s="74">
        <f t="shared" ref="L112" si="95">SUM(L113:L117)</f>
        <v>64556</v>
      </c>
      <c r="M112" s="74">
        <f t="shared" ref="M112" si="96">SUM(M113:M117)</f>
        <v>64569</v>
      </c>
      <c r="N112" s="74">
        <f t="shared" ref="N112" si="97">SUM(N113:N117)</f>
        <v>69049</v>
      </c>
      <c r="O112" s="74">
        <f t="shared" ref="O112" si="98">SUM(O113:O117)</f>
        <v>71609</v>
      </c>
      <c r="P112" s="74">
        <f t="shared" ref="P112" si="99">SUM(P113:P117)</f>
        <v>74136</v>
      </c>
      <c r="Q112" s="74">
        <f t="shared" ref="Q112" si="100">SUM(Q113:Q117)</f>
        <v>76680</v>
      </c>
      <c r="R112" s="74">
        <f t="shared" ref="R112" si="101">SUM(R113:R117)</f>
        <v>78952</v>
      </c>
      <c r="S112" s="74">
        <f t="shared" ref="S112" si="102">SUM(S113:S117)</f>
        <v>82013</v>
      </c>
      <c r="T112" s="74">
        <f t="shared" ref="T112" si="103">SUM(T113:T117)</f>
        <v>85100</v>
      </c>
      <c r="U112" s="74">
        <f t="shared" ref="U112" si="104">SUM(U113:U117)</f>
        <v>85457</v>
      </c>
      <c r="V112" s="74">
        <f t="shared" ref="V112" si="105">SUM(V113:V117)</f>
        <v>85814</v>
      </c>
      <c r="W112" s="74">
        <f t="shared" ref="W112" si="106">SUM(W113:W117)</f>
        <v>85952</v>
      </c>
      <c r="X112" s="74">
        <f t="shared" ref="X112" si="107">SUM(X113:X117)</f>
        <v>86092</v>
      </c>
      <c r="Y112" s="74">
        <f t="shared" ref="Y112" si="108">SUM(Y113:Y117)</f>
        <v>86231</v>
      </c>
      <c r="Z112" s="74">
        <f t="shared" ref="Z112" si="109">SUM(Z113:Z117)</f>
        <v>86369</v>
      </c>
      <c r="AA112" s="74">
        <f t="shared" ref="AA112" si="110">SUM(AA113:AA117)</f>
        <v>86510</v>
      </c>
      <c r="AB112" s="74">
        <f t="shared" ref="AB112" si="111">SUM(AB113:AB117)</f>
        <v>86497</v>
      </c>
      <c r="AC112" s="74">
        <f t="shared" ref="AC112" si="112">SUM(AC113:AC117)</f>
        <v>86485</v>
      </c>
      <c r="AD112" s="74">
        <f t="shared" ref="AD112" si="113">SUM(AD113:AD117)</f>
        <v>86472</v>
      </c>
      <c r="AE112" s="74">
        <f t="shared" ref="AE112" si="114">SUM(AE113:AE117)</f>
        <v>86460</v>
      </c>
      <c r="AF112" s="74">
        <f t="shared" ref="AF112" si="115">SUM(AF113:AF117)</f>
        <v>86446</v>
      </c>
      <c r="AG112" s="74">
        <f t="shared" ref="AG112" si="116">SUM(AG113:AG117)</f>
        <v>86403</v>
      </c>
      <c r="AH112" s="74">
        <f t="shared" ref="AH112" si="117">SUM(AH113:AH117)</f>
        <v>86360</v>
      </c>
      <c r="AI112" s="74">
        <f t="shared" ref="AI112" si="118">SUM(AI113:AI117)</f>
        <v>86317</v>
      </c>
      <c r="AJ112" s="74">
        <f t="shared" ref="AJ112:AP112" si="119">SUM(AJ113:AJ117)</f>
        <v>86273</v>
      </c>
      <c r="AK112" s="74">
        <f t="shared" si="119"/>
        <v>86227</v>
      </c>
      <c r="AL112" s="74">
        <f t="shared" si="119"/>
        <v>86159</v>
      </c>
      <c r="AM112" s="74">
        <f t="shared" si="119"/>
        <v>86090</v>
      </c>
      <c r="AN112" s="74">
        <f t="shared" si="119"/>
        <v>86022</v>
      </c>
      <c r="AO112" s="74">
        <f t="shared" si="119"/>
        <v>85952</v>
      </c>
      <c r="AP112" s="74">
        <f t="shared" si="119"/>
        <v>85884</v>
      </c>
      <c r="AQ112" s="8"/>
    </row>
    <row r="113" spans="1:43">
      <c r="B113" s="5"/>
      <c r="D113" s="106" t="s">
        <v>76</v>
      </c>
      <c r="E113" s="107"/>
      <c r="F113" s="62" t="s">
        <v>52</v>
      </c>
      <c r="G113" s="74">
        <f t="shared" si="91"/>
        <v>0</v>
      </c>
      <c r="H113" s="75">
        <f>SUMIF($D$11:$D$95,$D113,H$11:H$95)</f>
        <v>0</v>
      </c>
      <c r="I113" s="75">
        <f t="shared" ref="I113:X117" si="120">SUMIF($D$11:$D$95,$D113,I$11:I$95)</f>
        <v>0</v>
      </c>
      <c r="J113" s="75">
        <f t="shared" si="120"/>
        <v>0</v>
      </c>
      <c r="K113" s="75">
        <f t="shared" si="120"/>
        <v>0</v>
      </c>
      <c r="L113" s="75">
        <f t="shared" si="120"/>
        <v>0</v>
      </c>
      <c r="M113" s="75">
        <f t="shared" si="120"/>
        <v>0</v>
      </c>
      <c r="N113" s="75">
        <f t="shared" si="120"/>
        <v>0</v>
      </c>
      <c r="O113" s="75">
        <f t="shared" si="120"/>
        <v>0</v>
      </c>
      <c r="P113" s="75">
        <f t="shared" si="120"/>
        <v>0</v>
      </c>
      <c r="Q113" s="75">
        <f t="shared" si="120"/>
        <v>0</v>
      </c>
      <c r="R113" s="75">
        <f t="shared" si="120"/>
        <v>0</v>
      </c>
      <c r="S113" s="75">
        <f t="shared" si="120"/>
        <v>0</v>
      </c>
      <c r="T113" s="75">
        <f t="shared" si="120"/>
        <v>0</v>
      </c>
      <c r="U113" s="75">
        <f t="shared" si="120"/>
        <v>0</v>
      </c>
      <c r="V113" s="75">
        <f t="shared" si="120"/>
        <v>0</v>
      </c>
      <c r="W113" s="75">
        <f t="shared" si="120"/>
        <v>0</v>
      </c>
      <c r="X113" s="75">
        <f t="shared" si="120"/>
        <v>0</v>
      </c>
      <c r="Y113" s="75">
        <f t="shared" ref="Y113:AN117" si="121">SUMIF($D$11:$D$95,$D113,Y$11:Y$95)</f>
        <v>0</v>
      </c>
      <c r="Z113" s="75">
        <f t="shared" si="121"/>
        <v>0</v>
      </c>
      <c r="AA113" s="75">
        <f t="shared" si="121"/>
        <v>0</v>
      </c>
      <c r="AB113" s="75">
        <f t="shared" si="121"/>
        <v>0</v>
      </c>
      <c r="AC113" s="75">
        <f t="shared" si="121"/>
        <v>0</v>
      </c>
      <c r="AD113" s="75">
        <f t="shared" si="121"/>
        <v>0</v>
      </c>
      <c r="AE113" s="75">
        <f t="shared" si="121"/>
        <v>0</v>
      </c>
      <c r="AF113" s="75">
        <f t="shared" si="121"/>
        <v>0</v>
      </c>
      <c r="AG113" s="75">
        <f t="shared" si="121"/>
        <v>0</v>
      </c>
      <c r="AH113" s="75">
        <f t="shared" si="121"/>
        <v>0</v>
      </c>
      <c r="AI113" s="75">
        <f t="shared" si="121"/>
        <v>0</v>
      </c>
      <c r="AJ113" s="75">
        <f t="shared" si="121"/>
        <v>0</v>
      </c>
      <c r="AK113" s="75">
        <f t="shared" si="121"/>
        <v>0</v>
      </c>
      <c r="AL113" s="75">
        <f t="shared" si="121"/>
        <v>0</v>
      </c>
      <c r="AM113" s="75">
        <f t="shared" si="121"/>
        <v>0</v>
      </c>
      <c r="AN113" s="75">
        <f t="shared" si="121"/>
        <v>0</v>
      </c>
      <c r="AO113" s="75">
        <f t="shared" ref="AO113:AP117" si="122">SUMIF($D$11:$D$95,$D113,AO$11:AO$95)</f>
        <v>0</v>
      </c>
      <c r="AP113" s="75">
        <f t="shared" si="122"/>
        <v>0</v>
      </c>
      <c r="AQ113" s="8"/>
    </row>
    <row r="114" spans="1:43">
      <c r="B114" s="5"/>
      <c r="D114" s="106" t="s">
        <v>77</v>
      </c>
      <c r="E114" s="107"/>
      <c r="F114" s="62" t="s">
        <v>53</v>
      </c>
      <c r="G114" s="74">
        <f t="shared" si="91"/>
        <v>604041</v>
      </c>
      <c r="H114" s="75">
        <f t="shared" ref="H114:H117" si="123">SUMIF($D$11:$D$95,$D114,H$11:H$95)</f>
        <v>15580</v>
      </c>
      <c r="I114" s="75">
        <f t="shared" si="120"/>
        <v>15708</v>
      </c>
      <c r="J114" s="75">
        <f t="shared" si="120"/>
        <v>15349</v>
      </c>
      <c r="K114" s="75">
        <f t="shared" si="120"/>
        <v>15533</v>
      </c>
      <c r="L114" s="75">
        <f t="shared" si="120"/>
        <v>15420</v>
      </c>
      <c r="M114" s="75">
        <f t="shared" si="120"/>
        <v>14948</v>
      </c>
      <c r="N114" s="75">
        <f t="shared" si="120"/>
        <v>16925</v>
      </c>
      <c r="O114" s="75">
        <f t="shared" si="120"/>
        <v>16947</v>
      </c>
      <c r="P114" s="75">
        <f t="shared" si="120"/>
        <v>16900</v>
      </c>
      <c r="Q114" s="75">
        <f t="shared" si="120"/>
        <v>16834</v>
      </c>
      <c r="R114" s="75">
        <f t="shared" si="120"/>
        <v>16664</v>
      </c>
      <c r="S114" s="75">
        <f t="shared" si="120"/>
        <v>17265</v>
      </c>
      <c r="T114" s="75">
        <f t="shared" si="120"/>
        <v>17870</v>
      </c>
      <c r="U114" s="75">
        <f t="shared" si="120"/>
        <v>17915</v>
      </c>
      <c r="V114" s="75">
        <f t="shared" si="120"/>
        <v>17960</v>
      </c>
      <c r="W114" s="75">
        <f t="shared" si="120"/>
        <v>17971</v>
      </c>
      <c r="X114" s="75">
        <f t="shared" si="120"/>
        <v>17984</v>
      </c>
      <c r="Y114" s="75">
        <f t="shared" si="121"/>
        <v>17995</v>
      </c>
      <c r="Z114" s="75">
        <f t="shared" si="121"/>
        <v>18007</v>
      </c>
      <c r="AA114" s="75">
        <f t="shared" si="121"/>
        <v>18019</v>
      </c>
      <c r="AB114" s="75">
        <f t="shared" si="121"/>
        <v>18000</v>
      </c>
      <c r="AC114" s="75">
        <f t="shared" si="121"/>
        <v>17982</v>
      </c>
      <c r="AD114" s="75">
        <f t="shared" si="121"/>
        <v>17963</v>
      </c>
      <c r="AE114" s="75">
        <f t="shared" si="121"/>
        <v>17946</v>
      </c>
      <c r="AF114" s="75">
        <f t="shared" si="121"/>
        <v>17927</v>
      </c>
      <c r="AG114" s="75">
        <f t="shared" si="121"/>
        <v>17882</v>
      </c>
      <c r="AH114" s="75">
        <f t="shared" si="121"/>
        <v>17837</v>
      </c>
      <c r="AI114" s="75">
        <f t="shared" si="121"/>
        <v>17792</v>
      </c>
      <c r="AJ114" s="75">
        <f t="shared" si="121"/>
        <v>17746</v>
      </c>
      <c r="AK114" s="75">
        <f t="shared" si="121"/>
        <v>17700</v>
      </c>
      <c r="AL114" s="75">
        <f t="shared" si="121"/>
        <v>17632</v>
      </c>
      <c r="AM114" s="75">
        <f t="shared" si="121"/>
        <v>17563</v>
      </c>
      <c r="AN114" s="75">
        <f t="shared" si="121"/>
        <v>17495</v>
      </c>
      <c r="AO114" s="75">
        <f t="shared" si="122"/>
        <v>17425</v>
      </c>
      <c r="AP114" s="75">
        <f t="shared" si="122"/>
        <v>17357</v>
      </c>
      <c r="AQ114" s="8"/>
    </row>
    <row r="115" spans="1:43">
      <c r="B115" s="5"/>
      <c r="D115" s="106" t="s">
        <v>78</v>
      </c>
      <c r="E115" s="107"/>
      <c r="F115" s="62" t="s">
        <v>54</v>
      </c>
      <c r="G115" s="74">
        <f t="shared" si="91"/>
        <v>1440586</v>
      </c>
      <c r="H115" s="75">
        <f t="shared" si="123"/>
        <v>30388</v>
      </c>
      <c r="I115" s="75">
        <f t="shared" si="120"/>
        <v>30753</v>
      </c>
      <c r="J115" s="75">
        <f t="shared" si="120"/>
        <v>31257</v>
      </c>
      <c r="K115" s="75">
        <f t="shared" si="120"/>
        <v>31664</v>
      </c>
      <c r="L115" s="75">
        <f t="shared" si="120"/>
        <v>32072</v>
      </c>
      <c r="M115" s="75">
        <f t="shared" si="120"/>
        <v>32375</v>
      </c>
      <c r="N115" s="75">
        <f t="shared" si="120"/>
        <v>33999</v>
      </c>
      <c r="O115" s="75">
        <f t="shared" si="120"/>
        <v>35644</v>
      </c>
      <c r="P115" s="75">
        <f t="shared" si="120"/>
        <v>37313</v>
      </c>
      <c r="Q115" s="75">
        <f t="shared" si="120"/>
        <v>39005</v>
      </c>
      <c r="R115" s="75">
        <f t="shared" si="120"/>
        <v>40587</v>
      </c>
      <c r="S115" s="75">
        <f t="shared" si="120"/>
        <v>42181</v>
      </c>
      <c r="T115" s="75">
        <f t="shared" si="120"/>
        <v>43789</v>
      </c>
      <c r="U115" s="75">
        <f t="shared" si="120"/>
        <v>43989</v>
      </c>
      <c r="V115" s="75">
        <f t="shared" si="120"/>
        <v>44190</v>
      </c>
      <c r="W115" s="75">
        <f t="shared" si="120"/>
        <v>44272</v>
      </c>
      <c r="X115" s="75">
        <f t="shared" si="120"/>
        <v>44354</v>
      </c>
      <c r="Y115" s="75">
        <f t="shared" si="121"/>
        <v>44436</v>
      </c>
      <c r="Z115" s="75">
        <f t="shared" si="121"/>
        <v>44517</v>
      </c>
      <c r="AA115" s="75">
        <f t="shared" si="121"/>
        <v>44599</v>
      </c>
      <c r="AB115" s="75">
        <f t="shared" si="121"/>
        <v>44602</v>
      </c>
      <c r="AC115" s="75">
        <f t="shared" si="121"/>
        <v>44605</v>
      </c>
      <c r="AD115" s="75">
        <f t="shared" si="121"/>
        <v>44608</v>
      </c>
      <c r="AE115" s="75">
        <f t="shared" si="121"/>
        <v>44610</v>
      </c>
      <c r="AF115" s="75">
        <f t="shared" si="121"/>
        <v>44613</v>
      </c>
      <c r="AG115" s="75">
        <f t="shared" si="121"/>
        <v>44614</v>
      </c>
      <c r="AH115" s="75">
        <f t="shared" si="121"/>
        <v>44615</v>
      </c>
      <c r="AI115" s="75">
        <f t="shared" si="121"/>
        <v>44616</v>
      </c>
      <c r="AJ115" s="75">
        <f t="shared" si="121"/>
        <v>44617</v>
      </c>
      <c r="AK115" s="75">
        <f t="shared" si="121"/>
        <v>44617</v>
      </c>
      <c r="AL115" s="75">
        <f t="shared" si="121"/>
        <v>44617</v>
      </c>
      <c r="AM115" s="75">
        <f t="shared" si="121"/>
        <v>44617</v>
      </c>
      <c r="AN115" s="75">
        <f t="shared" si="121"/>
        <v>44617</v>
      </c>
      <c r="AO115" s="75">
        <f t="shared" si="122"/>
        <v>44617</v>
      </c>
      <c r="AP115" s="75">
        <f t="shared" si="122"/>
        <v>44617</v>
      </c>
      <c r="AQ115" s="8"/>
    </row>
    <row r="116" spans="1:43">
      <c r="B116" s="5"/>
      <c r="D116" s="106" t="s">
        <v>79</v>
      </c>
      <c r="E116" s="107"/>
      <c r="F116" s="62" t="s">
        <v>11</v>
      </c>
      <c r="G116" s="74">
        <f t="shared" si="91"/>
        <v>536661</v>
      </c>
      <c r="H116" s="75">
        <f t="shared" si="123"/>
        <v>11338</v>
      </c>
      <c r="I116" s="75">
        <f t="shared" si="120"/>
        <v>11473</v>
      </c>
      <c r="J116" s="75">
        <f t="shared" si="120"/>
        <v>11655</v>
      </c>
      <c r="K116" s="75">
        <f t="shared" si="120"/>
        <v>11805</v>
      </c>
      <c r="L116" s="75">
        <f t="shared" si="120"/>
        <v>11956</v>
      </c>
      <c r="M116" s="75">
        <f t="shared" si="120"/>
        <v>12067</v>
      </c>
      <c r="N116" s="75">
        <f t="shared" si="120"/>
        <v>12670</v>
      </c>
      <c r="O116" s="75">
        <f t="shared" si="120"/>
        <v>13283</v>
      </c>
      <c r="P116" s="75">
        <f t="shared" si="120"/>
        <v>13903</v>
      </c>
      <c r="Q116" s="75">
        <f t="shared" si="120"/>
        <v>14532</v>
      </c>
      <c r="R116" s="75">
        <f t="shared" si="120"/>
        <v>15121</v>
      </c>
      <c r="S116" s="75">
        <f t="shared" si="120"/>
        <v>15713</v>
      </c>
      <c r="T116" s="75">
        <f t="shared" si="120"/>
        <v>16310</v>
      </c>
      <c r="U116" s="75">
        <f t="shared" si="120"/>
        <v>16386</v>
      </c>
      <c r="V116" s="75">
        <f t="shared" si="120"/>
        <v>16460</v>
      </c>
      <c r="W116" s="75">
        <f t="shared" si="120"/>
        <v>16490</v>
      </c>
      <c r="X116" s="75">
        <f t="shared" si="120"/>
        <v>16520</v>
      </c>
      <c r="Y116" s="75">
        <f t="shared" si="121"/>
        <v>16550</v>
      </c>
      <c r="Z116" s="75">
        <f t="shared" si="121"/>
        <v>16580</v>
      </c>
      <c r="AA116" s="75">
        <f t="shared" si="121"/>
        <v>16611</v>
      </c>
      <c r="AB116" s="75">
        <f t="shared" si="121"/>
        <v>16612</v>
      </c>
      <c r="AC116" s="75">
        <f t="shared" si="121"/>
        <v>16613</v>
      </c>
      <c r="AD116" s="75">
        <f t="shared" si="121"/>
        <v>16614</v>
      </c>
      <c r="AE116" s="75">
        <f t="shared" si="121"/>
        <v>16615</v>
      </c>
      <c r="AF116" s="75">
        <f t="shared" si="121"/>
        <v>16616</v>
      </c>
      <c r="AG116" s="75">
        <f t="shared" si="121"/>
        <v>16616</v>
      </c>
      <c r="AH116" s="75">
        <f t="shared" si="121"/>
        <v>16616</v>
      </c>
      <c r="AI116" s="75">
        <f t="shared" si="121"/>
        <v>16617</v>
      </c>
      <c r="AJ116" s="75">
        <f t="shared" si="121"/>
        <v>16617</v>
      </c>
      <c r="AK116" s="75">
        <f t="shared" si="121"/>
        <v>16617</v>
      </c>
      <c r="AL116" s="75">
        <f t="shared" si="121"/>
        <v>16617</v>
      </c>
      <c r="AM116" s="75">
        <f t="shared" si="121"/>
        <v>16617</v>
      </c>
      <c r="AN116" s="75">
        <f t="shared" si="121"/>
        <v>16617</v>
      </c>
      <c r="AO116" s="75">
        <f t="shared" si="122"/>
        <v>16617</v>
      </c>
      <c r="AP116" s="75">
        <f t="shared" si="122"/>
        <v>16617</v>
      </c>
      <c r="AQ116" s="8"/>
    </row>
    <row r="117" spans="1:43">
      <c r="B117" s="5"/>
      <c r="D117" s="106" t="s">
        <v>80</v>
      </c>
      <c r="E117" s="106"/>
      <c r="F117" s="62" t="s">
        <v>15</v>
      </c>
      <c r="G117" s="74">
        <f t="shared" si="91"/>
        <v>233828</v>
      </c>
      <c r="H117" s="75">
        <f t="shared" si="123"/>
        <v>4731</v>
      </c>
      <c r="I117" s="75">
        <f t="shared" si="120"/>
        <v>4788</v>
      </c>
      <c r="J117" s="75">
        <f t="shared" si="120"/>
        <v>4936</v>
      </c>
      <c r="K117" s="75">
        <f t="shared" si="120"/>
        <v>5022</v>
      </c>
      <c r="L117" s="75">
        <f t="shared" si="120"/>
        <v>5108</v>
      </c>
      <c r="M117" s="75">
        <f t="shared" si="120"/>
        <v>5179</v>
      </c>
      <c r="N117" s="75">
        <f t="shared" si="120"/>
        <v>5455</v>
      </c>
      <c r="O117" s="75">
        <f t="shared" si="120"/>
        <v>5735</v>
      </c>
      <c r="P117" s="75">
        <f t="shared" si="120"/>
        <v>6020</v>
      </c>
      <c r="Q117" s="75">
        <f t="shared" si="120"/>
        <v>6309</v>
      </c>
      <c r="R117" s="75">
        <f t="shared" si="120"/>
        <v>6580</v>
      </c>
      <c r="S117" s="75">
        <f t="shared" si="120"/>
        <v>6854</v>
      </c>
      <c r="T117" s="75">
        <f t="shared" si="120"/>
        <v>7131</v>
      </c>
      <c r="U117" s="75">
        <f t="shared" si="120"/>
        <v>7167</v>
      </c>
      <c r="V117" s="75">
        <f t="shared" si="120"/>
        <v>7204</v>
      </c>
      <c r="W117" s="75">
        <f t="shared" si="120"/>
        <v>7219</v>
      </c>
      <c r="X117" s="75">
        <f t="shared" si="120"/>
        <v>7234</v>
      </c>
      <c r="Y117" s="75">
        <f t="shared" si="121"/>
        <v>7250</v>
      </c>
      <c r="Z117" s="75">
        <f t="shared" si="121"/>
        <v>7265</v>
      </c>
      <c r="AA117" s="75">
        <f t="shared" si="121"/>
        <v>7281</v>
      </c>
      <c r="AB117" s="75">
        <f t="shared" si="121"/>
        <v>7283</v>
      </c>
      <c r="AC117" s="75">
        <f t="shared" si="121"/>
        <v>7285</v>
      </c>
      <c r="AD117" s="75">
        <f t="shared" si="121"/>
        <v>7287</v>
      </c>
      <c r="AE117" s="75">
        <f t="shared" si="121"/>
        <v>7289</v>
      </c>
      <c r="AF117" s="75">
        <f t="shared" si="121"/>
        <v>7290</v>
      </c>
      <c r="AG117" s="75">
        <f t="shared" si="121"/>
        <v>7291</v>
      </c>
      <c r="AH117" s="75">
        <f t="shared" si="121"/>
        <v>7292</v>
      </c>
      <c r="AI117" s="75">
        <f t="shared" si="121"/>
        <v>7292</v>
      </c>
      <c r="AJ117" s="75">
        <f t="shared" si="121"/>
        <v>7293</v>
      </c>
      <c r="AK117" s="75">
        <f t="shared" si="121"/>
        <v>7293</v>
      </c>
      <c r="AL117" s="75">
        <f t="shared" si="121"/>
        <v>7293</v>
      </c>
      <c r="AM117" s="75">
        <f t="shared" si="121"/>
        <v>7293</v>
      </c>
      <c r="AN117" s="75">
        <f t="shared" si="121"/>
        <v>7293</v>
      </c>
      <c r="AO117" s="75">
        <f t="shared" si="122"/>
        <v>7293</v>
      </c>
      <c r="AP117" s="75">
        <f t="shared" si="122"/>
        <v>7293</v>
      </c>
      <c r="AQ117" s="8"/>
    </row>
    <row r="118" spans="1:43">
      <c r="B118" s="5"/>
      <c r="D118" s="106"/>
      <c r="E118" s="106"/>
      <c r="F118" s="52"/>
      <c r="G118" s="57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8"/>
    </row>
    <row r="119" spans="1:43" s="22" customFormat="1">
      <c r="B119" s="5"/>
      <c r="D119" s="108"/>
      <c r="E119" s="109"/>
      <c r="F119" s="61" t="s">
        <v>57</v>
      </c>
      <c r="G119" s="74">
        <f t="shared" ref="G119:G124" si="124">SUM(H119:AP119)</f>
        <v>1421369</v>
      </c>
      <c r="H119" s="74">
        <f>SUM(H120:H124)</f>
        <v>28052</v>
      </c>
      <c r="I119" s="74">
        <f t="shared" ref="I119" si="125">SUM(I120:I124)</f>
        <v>29404</v>
      </c>
      <c r="J119" s="74">
        <f t="shared" ref="J119" si="126">SUM(J120:J124)</f>
        <v>28953</v>
      </c>
      <c r="K119" s="74">
        <f t="shared" ref="K119" si="127">SUM(K120:K124)</f>
        <v>29143</v>
      </c>
      <c r="L119" s="74">
        <f t="shared" ref="L119" si="128">SUM(L120:L124)</f>
        <v>29136</v>
      </c>
      <c r="M119" s="74">
        <f t="shared" ref="M119" si="129">SUM(M120:M124)</f>
        <v>28942</v>
      </c>
      <c r="N119" s="74">
        <f t="shared" ref="N119" si="130">SUM(N120:N124)</f>
        <v>32952</v>
      </c>
      <c r="O119" s="74">
        <f t="shared" ref="O119" si="131">SUM(O120:O124)</f>
        <v>33145</v>
      </c>
      <c r="P119" s="74">
        <f t="shared" ref="P119" si="132">SUM(P120:P124)</f>
        <v>42026</v>
      </c>
      <c r="Q119" s="74">
        <f t="shared" ref="Q119" si="133">SUM(Q120:Q124)</f>
        <v>42159</v>
      </c>
      <c r="R119" s="74">
        <f t="shared" ref="R119" si="134">SUM(R120:R124)</f>
        <v>41824</v>
      </c>
      <c r="S119" s="74">
        <f t="shared" ref="S119" si="135">SUM(S120:S124)</f>
        <v>43042</v>
      </c>
      <c r="T119" s="74">
        <f t="shared" ref="T119" si="136">SUM(T120:T124)</f>
        <v>44284</v>
      </c>
      <c r="U119" s="74">
        <f t="shared" ref="U119" si="137">SUM(U120:U124)</f>
        <v>44333</v>
      </c>
      <c r="V119" s="74">
        <f t="shared" ref="V119" si="138">SUM(V120:V124)</f>
        <v>44386</v>
      </c>
      <c r="W119" s="74">
        <f t="shared" ref="W119" si="139">SUM(W120:W124)</f>
        <v>44368</v>
      </c>
      <c r="X119" s="74">
        <f t="shared" ref="X119" si="140">SUM(X120:X124)</f>
        <v>44344</v>
      </c>
      <c r="Y119" s="74">
        <f t="shared" ref="Y119" si="141">SUM(Y120:Y124)</f>
        <v>44328</v>
      </c>
      <c r="Z119" s="74">
        <f t="shared" ref="Z119" si="142">SUM(Z120:Z124)</f>
        <v>44352</v>
      </c>
      <c r="AA119" s="74">
        <f t="shared" ref="AA119" si="143">SUM(AA120:AA124)</f>
        <v>44376</v>
      </c>
      <c r="AB119" s="74">
        <f t="shared" ref="AB119" si="144">SUM(AB120:AB124)</f>
        <v>44338</v>
      </c>
      <c r="AC119" s="74">
        <f t="shared" ref="AC119" si="145">SUM(AC120:AC124)</f>
        <v>44302</v>
      </c>
      <c r="AD119" s="74">
        <f t="shared" ref="AD119" si="146">SUM(AD120:AD124)</f>
        <v>44264</v>
      </c>
      <c r="AE119" s="74">
        <f t="shared" ref="AE119" si="147">SUM(AE120:AE124)</f>
        <v>44229</v>
      </c>
      <c r="AF119" s="74">
        <f t="shared" ref="AF119" si="148">SUM(AF120:AF124)</f>
        <v>44195</v>
      </c>
      <c r="AG119" s="74">
        <f t="shared" ref="AG119" si="149">SUM(AG120:AG124)</f>
        <v>44106</v>
      </c>
      <c r="AH119" s="74">
        <f t="shared" ref="AH119" si="150">SUM(AH120:AH124)</f>
        <v>44020</v>
      </c>
      <c r="AI119" s="74">
        <f t="shared" ref="AI119" si="151">SUM(AI120:AI124)</f>
        <v>43932</v>
      </c>
      <c r="AJ119" s="74">
        <f t="shared" ref="AJ119:AP119" si="152">SUM(AJ120:AJ124)</f>
        <v>43846</v>
      </c>
      <c r="AK119" s="74">
        <f t="shared" si="152"/>
        <v>43759</v>
      </c>
      <c r="AL119" s="74">
        <f t="shared" si="152"/>
        <v>43628</v>
      </c>
      <c r="AM119" s="74">
        <f t="shared" si="152"/>
        <v>43496</v>
      </c>
      <c r="AN119" s="74">
        <f t="shared" si="152"/>
        <v>43366</v>
      </c>
      <c r="AO119" s="74">
        <f t="shared" si="152"/>
        <v>43235</v>
      </c>
      <c r="AP119" s="74">
        <f t="shared" si="152"/>
        <v>43104</v>
      </c>
      <c r="AQ119" s="8"/>
    </row>
    <row r="120" spans="1:43">
      <c r="B120" s="5"/>
      <c r="D120" s="106" t="s">
        <v>81</v>
      </c>
      <c r="E120" s="107"/>
      <c r="F120" s="62" t="s">
        <v>52</v>
      </c>
      <c r="G120" s="74">
        <f t="shared" si="124"/>
        <v>277991</v>
      </c>
      <c r="H120" s="75">
        <f>SUMIF($D$11:$D$95,$D120,H$11:H$95)</f>
        <v>0</v>
      </c>
      <c r="I120" s="75">
        <f t="shared" ref="I120:X124" si="153">SUMIF($D$11:$D$95,$D120,I$11:I$95)</f>
        <v>1169</v>
      </c>
      <c r="J120" s="75">
        <f t="shared" si="153"/>
        <v>1375</v>
      </c>
      <c r="K120" s="75">
        <f t="shared" si="153"/>
        <v>1895</v>
      </c>
      <c r="L120" s="75">
        <f t="shared" si="153"/>
        <v>2090</v>
      </c>
      <c r="M120" s="75">
        <f t="shared" si="153"/>
        <v>2336</v>
      </c>
      <c r="N120" s="75">
        <f t="shared" si="153"/>
        <v>1292</v>
      </c>
      <c r="O120" s="75">
        <f t="shared" si="153"/>
        <v>1277</v>
      </c>
      <c r="P120" s="75">
        <f t="shared" si="153"/>
        <v>10056</v>
      </c>
      <c r="Q120" s="75">
        <f t="shared" si="153"/>
        <v>10142</v>
      </c>
      <c r="R120" s="75">
        <f t="shared" si="153"/>
        <v>9935</v>
      </c>
      <c r="S120" s="75">
        <f t="shared" si="153"/>
        <v>9980</v>
      </c>
      <c r="T120" s="75">
        <f t="shared" si="153"/>
        <v>10043</v>
      </c>
      <c r="U120" s="75">
        <f t="shared" si="153"/>
        <v>10007</v>
      </c>
      <c r="V120" s="75">
        <f t="shared" si="153"/>
        <v>9972</v>
      </c>
      <c r="W120" s="75">
        <f t="shared" si="153"/>
        <v>9931</v>
      </c>
      <c r="X120" s="75">
        <f t="shared" si="153"/>
        <v>9887</v>
      </c>
      <c r="Y120" s="75">
        <f t="shared" ref="Y120:AN124" si="154">SUMIF($D$11:$D$95,$D120,Y$11:Y$95)</f>
        <v>9846</v>
      </c>
      <c r="Z120" s="75">
        <f t="shared" si="154"/>
        <v>9847</v>
      </c>
      <c r="AA120" s="75">
        <f t="shared" si="154"/>
        <v>9850</v>
      </c>
      <c r="AB120" s="75">
        <f t="shared" si="154"/>
        <v>9847</v>
      </c>
      <c r="AC120" s="75">
        <f t="shared" si="154"/>
        <v>9844</v>
      </c>
      <c r="AD120" s="75">
        <f t="shared" si="154"/>
        <v>9840</v>
      </c>
      <c r="AE120" s="75">
        <f t="shared" si="154"/>
        <v>9837</v>
      </c>
      <c r="AF120" s="75">
        <f t="shared" si="154"/>
        <v>9836</v>
      </c>
      <c r="AG120" s="75">
        <f t="shared" si="154"/>
        <v>9827</v>
      </c>
      <c r="AH120" s="75">
        <f t="shared" si="154"/>
        <v>9820</v>
      </c>
      <c r="AI120" s="75">
        <f t="shared" si="154"/>
        <v>9812</v>
      </c>
      <c r="AJ120" s="75">
        <f t="shared" si="154"/>
        <v>9804</v>
      </c>
      <c r="AK120" s="75">
        <f t="shared" si="154"/>
        <v>9796</v>
      </c>
      <c r="AL120" s="75">
        <f t="shared" si="154"/>
        <v>9784</v>
      </c>
      <c r="AM120" s="75">
        <f t="shared" si="154"/>
        <v>9771</v>
      </c>
      <c r="AN120" s="75">
        <f t="shared" si="154"/>
        <v>9759</v>
      </c>
      <c r="AO120" s="75">
        <f t="shared" ref="AO120:AP124" si="155">SUMIF($D$11:$D$95,$D120,AO$11:AO$95)</f>
        <v>9748</v>
      </c>
      <c r="AP120" s="75">
        <f t="shared" si="155"/>
        <v>9736</v>
      </c>
      <c r="AQ120" s="8"/>
    </row>
    <row r="121" spans="1:43">
      <c r="B121" s="5"/>
      <c r="D121" s="106" t="s">
        <v>82</v>
      </c>
      <c r="E121" s="107"/>
      <c r="F121" s="62" t="s">
        <v>53</v>
      </c>
      <c r="G121" s="74">
        <f t="shared" si="124"/>
        <v>1026996</v>
      </c>
      <c r="H121" s="75">
        <f t="shared" ref="H121:H124" si="156">SUMIF($D$11:$D$95,$D121,H$11:H$95)</f>
        <v>25606</v>
      </c>
      <c r="I121" s="75">
        <f t="shared" si="153"/>
        <v>25760</v>
      </c>
      <c r="J121" s="75">
        <f t="shared" si="153"/>
        <v>25060</v>
      </c>
      <c r="K121" s="75">
        <f t="shared" si="153"/>
        <v>24695</v>
      </c>
      <c r="L121" s="75">
        <f t="shared" si="153"/>
        <v>24459</v>
      </c>
      <c r="M121" s="75">
        <f t="shared" si="153"/>
        <v>23994</v>
      </c>
      <c r="N121" s="75">
        <f t="shared" si="153"/>
        <v>28916</v>
      </c>
      <c r="O121" s="75">
        <f t="shared" si="153"/>
        <v>28991</v>
      </c>
      <c r="P121" s="75">
        <f t="shared" si="153"/>
        <v>28958</v>
      </c>
      <c r="Q121" s="75">
        <f t="shared" si="153"/>
        <v>28867</v>
      </c>
      <c r="R121" s="75">
        <f t="shared" si="153"/>
        <v>28610</v>
      </c>
      <c r="S121" s="75">
        <f t="shared" si="153"/>
        <v>29654</v>
      </c>
      <c r="T121" s="75">
        <f t="shared" si="153"/>
        <v>30702</v>
      </c>
      <c r="U121" s="75">
        <f t="shared" si="153"/>
        <v>30772</v>
      </c>
      <c r="V121" s="75">
        <f t="shared" si="153"/>
        <v>30843</v>
      </c>
      <c r="W121" s="75">
        <f t="shared" si="153"/>
        <v>30859</v>
      </c>
      <c r="X121" s="75">
        <f t="shared" si="153"/>
        <v>30874</v>
      </c>
      <c r="Y121" s="75">
        <f t="shared" si="154"/>
        <v>30890</v>
      </c>
      <c r="Z121" s="75">
        <f t="shared" si="154"/>
        <v>30906</v>
      </c>
      <c r="AA121" s="75">
        <f t="shared" si="154"/>
        <v>30921</v>
      </c>
      <c r="AB121" s="75">
        <f t="shared" si="154"/>
        <v>30886</v>
      </c>
      <c r="AC121" s="75">
        <f t="shared" si="154"/>
        <v>30852</v>
      </c>
      <c r="AD121" s="75">
        <f t="shared" si="154"/>
        <v>30818</v>
      </c>
      <c r="AE121" s="75">
        <f t="shared" si="154"/>
        <v>30786</v>
      </c>
      <c r="AF121" s="75">
        <f t="shared" si="154"/>
        <v>30752</v>
      </c>
      <c r="AG121" s="75">
        <f t="shared" si="154"/>
        <v>30672</v>
      </c>
      <c r="AH121" s="75">
        <f t="shared" si="154"/>
        <v>30593</v>
      </c>
      <c r="AI121" s="75">
        <f t="shared" si="154"/>
        <v>30513</v>
      </c>
      <c r="AJ121" s="75">
        <f t="shared" si="154"/>
        <v>30435</v>
      </c>
      <c r="AK121" s="75">
        <f t="shared" si="154"/>
        <v>30356</v>
      </c>
      <c r="AL121" s="75">
        <f t="shared" si="154"/>
        <v>30237</v>
      </c>
      <c r="AM121" s="75">
        <f t="shared" si="154"/>
        <v>30118</v>
      </c>
      <c r="AN121" s="75">
        <f t="shared" si="154"/>
        <v>30000</v>
      </c>
      <c r="AO121" s="75">
        <f t="shared" si="155"/>
        <v>29880</v>
      </c>
      <c r="AP121" s="75">
        <f t="shared" si="155"/>
        <v>29761</v>
      </c>
      <c r="AQ121" s="8"/>
    </row>
    <row r="122" spans="1:43">
      <c r="B122" s="5"/>
      <c r="D122" s="106" t="s">
        <v>83</v>
      </c>
      <c r="E122" s="107"/>
      <c r="F122" s="62" t="s">
        <v>54</v>
      </c>
      <c r="G122" s="74">
        <f t="shared" si="124"/>
        <v>75818</v>
      </c>
      <c r="H122" s="75">
        <f t="shared" si="156"/>
        <v>1600</v>
      </c>
      <c r="I122" s="75">
        <f t="shared" si="153"/>
        <v>1619</v>
      </c>
      <c r="J122" s="75">
        <f t="shared" si="153"/>
        <v>1645</v>
      </c>
      <c r="K122" s="75">
        <f t="shared" si="153"/>
        <v>1667</v>
      </c>
      <c r="L122" s="75">
        <f t="shared" si="153"/>
        <v>1688</v>
      </c>
      <c r="M122" s="75">
        <f t="shared" si="153"/>
        <v>1704</v>
      </c>
      <c r="N122" s="75">
        <f t="shared" si="153"/>
        <v>1789</v>
      </c>
      <c r="O122" s="75">
        <f t="shared" si="153"/>
        <v>1876</v>
      </c>
      <c r="P122" s="75">
        <f t="shared" si="153"/>
        <v>1963</v>
      </c>
      <c r="Q122" s="75">
        <f t="shared" si="153"/>
        <v>2053</v>
      </c>
      <c r="R122" s="75">
        <f t="shared" si="153"/>
        <v>2136</v>
      </c>
      <c r="S122" s="75">
        <f t="shared" si="153"/>
        <v>2220</v>
      </c>
      <c r="T122" s="75">
        <f t="shared" si="153"/>
        <v>2305</v>
      </c>
      <c r="U122" s="75">
        <f t="shared" si="153"/>
        <v>2315</v>
      </c>
      <c r="V122" s="75">
        <f t="shared" si="153"/>
        <v>2326</v>
      </c>
      <c r="W122" s="75">
        <f t="shared" si="153"/>
        <v>2330</v>
      </c>
      <c r="X122" s="75">
        <f t="shared" si="153"/>
        <v>2334</v>
      </c>
      <c r="Y122" s="75">
        <f t="shared" si="154"/>
        <v>2339</v>
      </c>
      <c r="Z122" s="75">
        <f t="shared" si="154"/>
        <v>2343</v>
      </c>
      <c r="AA122" s="75">
        <f t="shared" si="154"/>
        <v>2347</v>
      </c>
      <c r="AB122" s="75">
        <f t="shared" si="154"/>
        <v>2347</v>
      </c>
      <c r="AC122" s="75">
        <f t="shared" si="154"/>
        <v>2348</v>
      </c>
      <c r="AD122" s="75">
        <f t="shared" si="154"/>
        <v>2348</v>
      </c>
      <c r="AE122" s="75">
        <f t="shared" si="154"/>
        <v>2348</v>
      </c>
      <c r="AF122" s="75">
        <f t="shared" si="154"/>
        <v>2348</v>
      </c>
      <c r="AG122" s="75">
        <f t="shared" si="154"/>
        <v>2348</v>
      </c>
      <c r="AH122" s="75">
        <f t="shared" si="154"/>
        <v>2348</v>
      </c>
      <c r="AI122" s="75">
        <f t="shared" si="154"/>
        <v>2348</v>
      </c>
      <c r="AJ122" s="75">
        <f t="shared" si="154"/>
        <v>2348</v>
      </c>
      <c r="AK122" s="75">
        <f t="shared" si="154"/>
        <v>2348</v>
      </c>
      <c r="AL122" s="75">
        <f t="shared" si="154"/>
        <v>2348</v>
      </c>
      <c r="AM122" s="75">
        <f t="shared" si="154"/>
        <v>2348</v>
      </c>
      <c r="AN122" s="75">
        <f t="shared" si="154"/>
        <v>2348</v>
      </c>
      <c r="AO122" s="75">
        <f t="shared" si="155"/>
        <v>2348</v>
      </c>
      <c r="AP122" s="75">
        <f t="shared" si="155"/>
        <v>2348</v>
      </c>
      <c r="AQ122" s="8"/>
    </row>
    <row r="123" spans="1:43">
      <c r="B123" s="5"/>
      <c r="D123" s="106" t="s">
        <v>84</v>
      </c>
      <c r="E123" s="107"/>
      <c r="F123" s="62" t="s">
        <v>11</v>
      </c>
      <c r="G123" s="74">
        <f t="shared" si="124"/>
        <v>28254</v>
      </c>
      <c r="H123" s="75">
        <f t="shared" si="156"/>
        <v>597</v>
      </c>
      <c r="I123" s="75">
        <f t="shared" si="153"/>
        <v>604</v>
      </c>
      <c r="J123" s="75">
        <f t="shared" si="153"/>
        <v>613</v>
      </c>
      <c r="K123" s="75">
        <f t="shared" si="153"/>
        <v>621</v>
      </c>
      <c r="L123" s="75">
        <f t="shared" si="153"/>
        <v>630</v>
      </c>
      <c r="M123" s="75">
        <f t="shared" si="153"/>
        <v>635</v>
      </c>
      <c r="N123" s="75">
        <f t="shared" si="153"/>
        <v>667</v>
      </c>
      <c r="O123" s="75">
        <f t="shared" si="153"/>
        <v>699</v>
      </c>
      <c r="P123" s="75">
        <f t="shared" si="153"/>
        <v>732</v>
      </c>
      <c r="Q123" s="75">
        <f t="shared" si="153"/>
        <v>765</v>
      </c>
      <c r="R123" s="75">
        <f t="shared" si="153"/>
        <v>796</v>
      </c>
      <c r="S123" s="75">
        <f t="shared" si="153"/>
        <v>827</v>
      </c>
      <c r="T123" s="75">
        <f t="shared" si="153"/>
        <v>859</v>
      </c>
      <c r="U123" s="75">
        <f t="shared" si="153"/>
        <v>862</v>
      </c>
      <c r="V123" s="75">
        <f t="shared" si="153"/>
        <v>866</v>
      </c>
      <c r="W123" s="75">
        <f t="shared" si="153"/>
        <v>868</v>
      </c>
      <c r="X123" s="75">
        <f t="shared" si="153"/>
        <v>869</v>
      </c>
      <c r="Y123" s="75">
        <f t="shared" si="154"/>
        <v>871</v>
      </c>
      <c r="Z123" s="75">
        <f t="shared" si="154"/>
        <v>873</v>
      </c>
      <c r="AA123" s="75">
        <f t="shared" si="154"/>
        <v>875</v>
      </c>
      <c r="AB123" s="75">
        <f t="shared" si="154"/>
        <v>875</v>
      </c>
      <c r="AC123" s="75">
        <f t="shared" si="154"/>
        <v>875</v>
      </c>
      <c r="AD123" s="75">
        <f t="shared" si="154"/>
        <v>875</v>
      </c>
      <c r="AE123" s="75">
        <f t="shared" si="154"/>
        <v>875</v>
      </c>
      <c r="AF123" s="75">
        <f t="shared" si="154"/>
        <v>875</v>
      </c>
      <c r="AG123" s="75">
        <f t="shared" si="154"/>
        <v>875</v>
      </c>
      <c r="AH123" s="75">
        <f t="shared" si="154"/>
        <v>875</v>
      </c>
      <c r="AI123" s="75">
        <f t="shared" si="154"/>
        <v>875</v>
      </c>
      <c r="AJ123" s="75">
        <f t="shared" si="154"/>
        <v>875</v>
      </c>
      <c r="AK123" s="75">
        <f t="shared" si="154"/>
        <v>875</v>
      </c>
      <c r="AL123" s="75">
        <f t="shared" si="154"/>
        <v>875</v>
      </c>
      <c r="AM123" s="75">
        <f t="shared" si="154"/>
        <v>875</v>
      </c>
      <c r="AN123" s="75">
        <f t="shared" si="154"/>
        <v>875</v>
      </c>
      <c r="AO123" s="75">
        <f t="shared" si="155"/>
        <v>875</v>
      </c>
      <c r="AP123" s="75">
        <f t="shared" si="155"/>
        <v>875</v>
      </c>
      <c r="AQ123" s="8"/>
    </row>
    <row r="124" spans="1:43">
      <c r="B124" s="5"/>
      <c r="D124" s="106" t="s">
        <v>85</v>
      </c>
      <c r="E124" s="106"/>
      <c r="F124" s="62" t="s">
        <v>15</v>
      </c>
      <c r="G124" s="74">
        <f t="shared" si="124"/>
        <v>12310</v>
      </c>
      <c r="H124" s="75">
        <f t="shared" si="156"/>
        <v>249</v>
      </c>
      <c r="I124" s="75">
        <f t="shared" si="153"/>
        <v>252</v>
      </c>
      <c r="J124" s="75">
        <f t="shared" si="153"/>
        <v>260</v>
      </c>
      <c r="K124" s="75">
        <f t="shared" si="153"/>
        <v>265</v>
      </c>
      <c r="L124" s="75">
        <f t="shared" si="153"/>
        <v>269</v>
      </c>
      <c r="M124" s="75">
        <f t="shared" si="153"/>
        <v>273</v>
      </c>
      <c r="N124" s="75">
        <f t="shared" si="153"/>
        <v>288</v>
      </c>
      <c r="O124" s="75">
        <f t="shared" si="153"/>
        <v>302</v>
      </c>
      <c r="P124" s="75">
        <f t="shared" si="153"/>
        <v>317</v>
      </c>
      <c r="Q124" s="75">
        <f t="shared" si="153"/>
        <v>332</v>
      </c>
      <c r="R124" s="75">
        <f t="shared" si="153"/>
        <v>347</v>
      </c>
      <c r="S124" s="75">
        <f t="shared" si="153"/>
        <v>361</v>
      </c>
      <c r="T124" s="75">
        <f t="shared" si="153"/>
        <v>375</v>
      </c>
      <c r="U124" s="75">
        <f t="shared" si="153"/>
        <v>377</v>
      </c>
      <c r="V124" s="75">
        <f t="shared" si="153"/>
        <v>379</v>
      </c>
      <c r="W124" s="75">
        <f t="shared" si="153"/>
        <v>380</v>
      </c>
      <c r="X124" s="75">
        <f t="shared" si="153"/>
        <v>380</v>
      </c>
      <c r="Y124" s="75">
        <f t="shared" si="154"/>
        <v>382</v>
      </c>
      <c r="Z124" s="75">
        <f t="shared" si="154"/>
        <v>383</v>
      </c>
      <c r="AA124" s="75">
        <f t="shared" si="154"/>
        <v>383</v>
      </c>
      <c r="AB124" s="75">
        <f t="shared" si="154"/>
        <v>383</v>
      </c>
      <c r="AC124" s="75">
        <f t="shared" si="154"/>
        <v>383</v>
      </c>
      <c r="AD124" s="75">
        <f t="shared" si="154"/>
        <v>383</v>
      </c>
      <c r="AE124" s="75">
        <f t="shared" si="154"/>
        <v>383</v>
      </c>
      <c r="AF124" s="75">
        <f t="shared" si="154"/>
        <v>384</v>
      </c>
      <c r="AG124" s="75">
        <f t="shared" si="154"/>
        <v>384</v>
      </c>
      <c r="AH124" s="75">
        <f t="shared" si="154"/>
        <v>384</v>
      </c>
      <c r="AI124" s="75">
        <f t="shared" si="154"/>
        <v>384</v>
      </c>
      <c r="AJ124" s="75">
        <f t="shared" si="154"/>
        <v>384</v>
      </c>
      <c r="AK124" s="75">
        <f t="shared" si="154"/>
        <v>384</v>
      </c>
      <c r="AL124" s="75">
        <f t="shared" si="154"/>
        <v>384</v>
      </c>
      <c r="AM124" s="75">
        <f t="shared" si="154"/>
        <v>384</v>
      </c>
      <c r="AN124" s="75">
        <f t="shared" si="154"/>
        <v>384</v>
      </c>
      <c r="AO124" s="75">
        <f t="shared" si="155"/>
        <v>384</v>
      </c>
      <c r="AP124" s="75">
        <f t="shared" si="155"/>
        <v>384</v>
      </c>
      <c r="AQ124" s="8"/>
    </row>
    <row r="125" spans="1:43">
      <c r="B125" s="5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8"/>
    </row>
    <row r="126" spans="1:43" ht="13.5" thickBot="1">
      <c r="B126" s="33"/>
      <c r="C126" s="34"/>
      <c r="D126" s="34"/>
      <c r="E126" s="34"/>
      <c r="F126" s="34"/>
      <c r="G126" s="113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1"/>
    </row>
    <row r="127" spans="1:43"/>
    <row r="128" spans="1:43" hidden="1">
      <c r="A128" s="16" t="s">
        <v>119</v>
      </c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</row>
    <row r="129" spans="6:42" hidden="1"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</row>
    <row r="130" spans="6:42" hidden="1">
      <c r="F130" s="16" t="s">
        <v>91</v>
      </c>
    </row>
  </sheetData>
  <conditionalFormatting sqref="H6:AP6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759D9-22F9-4123-B098-01C5C35F6CDF}">
  <dimension ref="B1:AQ75"/>
  <sheetViews>
    <sheetView showGridLines="0" tabSelected="1" zoomScale="70" zoomScaleNormal="70" workbookViewId="0">
      <selection activeCell="A2" sqref="A2"/>
    </sheetView>
  </sheetViews>
  <sheetFormatPr defaultColWidth="0" defaultRowHeight="15" zeroHeight="1"/>
  <cols>
    <col min="1" max="2" width="2.5703125" customWidth="1"/>
    <col min="3" max="4" width="4" customWidth="1"/>
    <col min="5" max="5" width="5" bestFit="1" customWidth="1"/>
    <col min="6" max="6" width="39.5703125" customWidth="1"/>
    <col min="7" max="7" width="14" customWidth="1"/>
    <col min="8" max="42" width="12.5703125" customWidth="1"/>
    <col min="43" max="44" width="2.5703125" customWidth="1"/>
    <col min="45" max="16384" width="9.140625" hidden="1"/>
  </cols>
  <sheetData>
    <row r="1" spans="2:43" s="21" customFormat="1" ht="5.0999999999999996" customHeight="1"/>
    <row r="2" spans="2:43" s="21" customFormat="1" ht="18">
      <c r="B2" s="41" t="str">
        <f>CAPEX!B2</f>
        <v>Projeto de Concessão Regionalizada dos Serviços de Abastecimento de Água e Esgotamento Sanitário de Municípios do Estado do Rio de Janeiro – Bloco 2</v>
      </c>
    </row>
    <row r="3" spans="2:43" s="21" customFormat="1" ht="17.25" thickBot="1">
      <c r="B3" s="42" t="s">
        <v>32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2:43" s="21" customFormat="1" ht="14.25" thickTop="1" thickBot="1"/>
    <row r="5" spans="2:43" s="21" customFormat="1" ht="12.75">
      <c r="B5" s="1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3" s="21" customFormat="1" ht="12.75">
      <c r="B6" s="5"/>
      <c r="C6" s="6"/>
      <c r="D6" s="6"/>
      <c r="E6" s="6"/>
      <c r="F6" s="6" t="s">
        <v>10</v>
      </c>
      <c r="G6" s="6" t="s">
        <v>1</v>
      </c>
      <c r="H6" s="7">
        <v>1</v>
      </c>
      <c r="I6" s="7">
        <v>2</v>
      </c>
      <c r="J6" s="7">
        <v>3</v>
      </c>
      <c r="K6" s="7">
        <v>4</v>
      </c>
      <c r="L6" s="7">
        <v>5</v>
      </c>
      <c r="M6" s="7">
        <v>6</v>
      </c>
      <c r="N6" s="7">
        <v>7</v>
      </c>
      <c r="O6" s="7">
        <v>8</v>
      </c>
      <c r="P6" s="7">
        <v>9</v>
      </c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  <c r="X6" s="7">
        <v>17</v>
      </c>
      <c r="Y6" s="7">
        <v>18</v>
      </c>
      <c r="Z6" s="7">
        <v>19</v>
      </c>
      <c r="AA6" s="7">
        <v>20</v>
      </c>
      <c r="AB6" s="7">
        <v>21</v>
      </c>
      <c r="AC6" s="7">
        <v>22</v>
      </c>
      <c r="AD6" s="7">
        <v>23</v>
      </c>
      <c r="AE6" s="7">
        <v>24</v>
      </c>
      <c r="AF6" s="7">
        <v>25</v>
      </c>
      <c r="AG6" s="7">
        <v>26</v>
      </c>
      <c r="AH6" s="7">
        <v>27</v>
      </c>
      <c r="AI6" s="7">
        <v>28</v>
      </c>
      <c r="AJ6" s="7">
        <v>29</v>
      </c>
      <c r="AK6" s="7">
        <v>30</v>
      </c>
      <c r="AL6" s="7">
        <v>31</v>
      </c>
      <c r="AM6" s="7">
        <v>32</v>
      </c>
      <c r="AN6" s="7">
        <v>33</v>
      </c>
      <c r="AO6" s="7">
        <v>34</v>
      </c>
      <c r="AP6" s="7">
        <v>35</v>
      </c>
      <c r="AQ6" s="8"/>
    </row>
    <row r="7" spans="2:43" s="21" customFormat="1" ht="12.75">
      <c r="B7" s="5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3" s="21" customFormat="1" ht="13.5" thickBot="1">
      <c r="B8" s="5"/>
      <c r="C8" s="9"/>
      <c r="D8" s="14" t="s">
        <v>108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8"/>
    </row>
    <row r="9" spans="2:43" s="21" customFormat="1" ht="13.5" thickTop="1">
      <c r="B9" s="5"/>
      <c r="C9" s="9"/>
      <c r="D9" s="9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8"/>
    </row>
    <row r="10" spans="2:43" s="45" customFormat="1">
      <c r="B10" s="26"/>
      <c r="F10" s="10" t="s">
        <v>12</v>
      </c>
      <c r="G10" s="76">
        <f>SUM(H10:AP10)</f>
        <v>43087520.83412347</v>
      </c>
      <c r="H10" s="76">
        <f>SUM(H11:H15)</f>
        <v>1067434.577130636</v>
      </c>
      <c r="I10" s="76">
        <f t="shared" ref="I10:AJ10" si="0">SUM(I11:I15)</f>
        <v>1072714.6835781583</v>
      </c>
      <c r="J10" s="76">
        <f t="shared" si="0"/>
        <v>1136419.5985390975</v>
      </c>
      <c r="K10" s="76">
        <f t="shared" si="0"/>
        <v>1194937.3473208214</v>
      </c>
      <c r="L10" s="76">
        <f t="shared" si="0"/>
        <v>1265152.2352164641</v>
      </c>
      <c r="M10" s="76">
        <f t="shared" si="0"/>
        <v>1290281.5804885884</v>
      </c>
      <c r="N10" s="76">
        <f t="shared" si="0"/>
        <v>1318395.4107352139</v>
      </c>
      <c r="O10" s="76">
        <f t="shared" si="0"/>
        <v>1291795.2549476274</v>
      </c>
      <c r="P10" s="76">
        <f t="shared" si="0"/>
        <v>1269629.60759581</v>
      </c>
      <c r="Q10" s="76">
        <f t="shared" si="0"/>
        <v>1236087.8126125245</v>
      </c>
      <c r="R10" s="76">
        <f t="shared" si="0"/>
        <v>1203314.6101946856</v>
      </c>
      <c r="S10" s="76">
        <f t="shared" si="0"/>
        <v>1223979.3801385425</v>
      </c>
      <c r="T10" s="76">
        <f t="shared" si="0"/>
        <v>1244729.4561359512</v>
      </c>
      <c r="U10" s="76">
        <f t="shared" si="0"/>
        <v>1247570.5971464852</v>
      </c>
      <c r="V10" s="76">
        <f t="shared" si="0"/>
        <v>1250412.2681468884</v>
      </c>
      <c r="W10" s="76">
        <f t="shared" si="0"/>
        <v>1251033.4644073232</v>
      </c>
      <c r="X10" s="76">
        <f t="shared" si="0"/>
        <v>1251654.8071078109</v>
      </c>
      <c r="Y10" s="76">
        <f t="shared" si="0"/>
        <v>1252276.7881872039</v>
      </c>
      <c r="Z10" s="76">
        <f t="shared" si="0"/>
        <v>1252898.92381169</v>
      </c>
      <c r="AA10" s="76">
        <f t="shared" si="0"/>
        <v>1253519.8247294361</v>
      </c>
      <c r="AB10" s="76">
        <f t="shared" si="0"/>
        <v>1252147.7141302871</v>
      </c>
      <c r="AC10" s="76">
        <f t="shared" si="0"/>
        <v>1250776.2501543253</v>
      </c>
      <c r="AD10" s="76">
        <f t="shared" si="0"/>
        <v>1249404.3821576142</v>
      </c>
      <c r="AE10" s="76">
        <f t="shared" si="0"/>
        <v>1248031.9937958596</v>
      </c>
      <c r="AF10" s="76">
        <f t="shared" si="0"/>
        <v>1246660.3982083215</v>
      </c>
      <c r="AG10" s="76">
        <f t="shared" si="0"/>
        <v>1243453.3890652452</v>
      </c>
      <c r="AH10" s="76">
        <f t="shared" si="0"/>
        <v>1240245.2305910101</v>
      </c>
      <c r="AI10" s="76">
        <f t="shared" si="0"/>
        <v>1237036.9337712217</v>
      </c>
      <c r="AJ10" s="76">
        <f t="shared" si="0"/>
        <v>1233829.0328776834</v>
      </c>
      <c r="AK10" s="76">
        <f t="shared" ref="AK10:AP10" si="1">SUM(AK11:AK15)</f>
        <v>1230621.8163693242</v>
      </c>
      <c r="AL10" s="76">
        <f t="shared" si="1"/>
        <v>1225819.5211840705</v>
      </c>
      <c r="AM10" s="76">
        <f t="shared" si="1"/>
        <v>1221017.644848041</v>
      </c>
      <c r="AN10" s="76">
        <f t="shared" si="1"/>
        <v>1216214.8318995684</v>
      </c>
      <c r="AO10" s="76">
        <f t="shared" si="1"/>
        <v>1211412.2737801848</v>
      </c>
      <c r="AP10" s="76">
        <f t="shared" si="1"/>
        <v>1206611.1931197618</v>
      </c>
      <c r="AQ10" s="13"/>
    </row>
    <row r="11" spans="2:43">
      <c r="B11" s="5"/>
      <c r="F11" s="43" t="s">
        <v>2</v>
      </c>
      <c r="G11" s="76">
        <f t="shared" ref="G11:G14" si="2">SUM(H11:AP11)</f>
        <v>913417.5242629312</v>
      </c>
      <c r="H11" s="77">
        <f>Receita!H71</f>
        <v>8588.3744596168799</v>
      </c>
      <c r="I11" s="77">
        <f>Receita!I71</f>
        <v>10887.462427729813</v>
      </c>
      <c r="J11" s="77">
        <f>Receita!J71</f>
        <v>13910.286537547336</v>
      </c>
      <c r="K11" s="77">
        <f>Receita!K71</f>
        <v>17127.422786149222</v>
      </c>
      <c r="L11" s="77">
        <f>Receita!L71</f>
        <v>20794.178068518828</v>
      </c>
      <c r="M11" s="77">
        <f>Receita!M71</f>
        <v>23911.685976949117</v>
      </c>
      <c r="N11" s="77">
        <f>Receita!N71</f>
        <v>27251.635773181923</v>
      </c>
      <c r="O11" s="77">
        <f>Receita!O71</f>
        <v>29448.672016414763</v>
      </c>
      <c r="P11" s="77">
        <f>Receita!P71</f>
        <v>28942.019140912984</v>
      </c>
      <c r="Q11" s="77">
        <f>Receita!Q71</f>
        <v>28171.344835177715</v>
      </c>
      <c r="R11" s="77">
        <f>Receita!R71</f>
        <v>27424.267549300283</v>
      </c>
      <c r="S11" s="77">
        <f>Receita!S71</f>
        <v>27888.010236749535</v>
      </c>
      <c r="T11" s="77">
        <f>Receita!T71</f>
        <v>28353.498773207124</v>
      </c>
      <c r="U11" s="77">
        <f>Receita!U71</f>
        <v>28414.829442667997</v>
      </c>
      <c r="V11" s="77">
        <f>Receita!V71</f>
        <v>28476.16011212887</v>
      </c>
      <c r="W11" s="77">
        <f>Receita!W71</f>
        <v>28487.996226993309</v>
      </c>
      <c r="X11" s="77">
        <f>Receita!X71</f>
        <v>28499.848229260249</v>
      </c>
      <c r="Y11" s="77">
        <f>Receita!Y71</f>
        <v>28511.684344124686</v>
      </c>
      <c r="Z11" s="77">
        <f>Receita!Z71</f>
        <v>28523.536346391629</v>
      </c>
      <c r="AA11" s="77">
        <f>Receita!AA71</f>
        <v>28535.372461256062</v>
      </c>
      <c r="AB11" s="77">
        <f>Receita!AB71</f>
        <v>28502.504956012068</v>
      </c>
      <c r="AC11" s="77">
        <f>Receita!AC71</f>
        <v>28469.653338170581</v>
      </c>
      <c r="AD11" s="77">
        <f>Receita!AD71</f>
        <v>28436.785832926595</v>
      </c>
      <c r="AE11" s="77">
        <f>Receita!AE71</f>
        <v>28403.918327682601</v>
      </c>
      <c r="AF11" s="77">
        <f>Receita!AF71</f>
        <v>28371.050822438614</v>
      </c>
      <c r="AG11" s="77">
        <f>Receita!AG71</f>
        <v>28296.808990543959</v>
      </c>
      <c r="AH11" s="77">
        <f>Receita!AH71</f>
        <v>28222.533618577356</v>
      </c>
      <c r="AI11" s="77">
        <f>Receita!AI71</f>
        <v>28148.274134013249</v>
      </c>
      <c r="AJ11" s="77">
        <f>Receita!AJ71</f>
        <v>28073.998762046649</v>
      </c>
      <c r="AK11" s="77">
        <f>Receita!AK71</f>
        <v>27999.739277482542</v>
      </c>
      <c r="AL11" s="77">
        <f>Receita!AL71</f>
        <v>27889.418919771422</v>
      </c>
      <c r="AM11" s="77">
        <f>Receita!AM71</f>
        <v>27779.114449462817</v>
      </c>
      <c r="AN11" s="77">
        <f>Receita!AN71</f>
        <v>27668.794091751704</v>
      </c>
      <c r="AO11" s="77">
        <f>Receita!AO71</f>
        <v>27558.473734040592</v>
      </c>
      <c r="AP11" s="77">
        <f>Receita!AP71</f>
        <v>27448.169263731976</v>
      </c>
      <c r="AQ11" s="8"/>
    </row>
    <row r="12" spans="2:43">
      <c r="B12" s="5"/>
      <c r="F12" s="43" t="s">
        <v>47</v>
      </c>
      <c r="G12" s="76">
        <f t="shared" si="2"/>
        <v>23615714.864820689</v>
      </c>
      <c r="H12" s="77">
        <f>Receita!H72</f>
        <v>600967.60979325289</v>
      </c>
      <c r="I12" s="77">
        <f>Receita!I72</f>
        <v>601170.84214136074</v>
      </c>
      <c r="J12" s="77">
        <f>Receita!J72</f>
        <v>634499.99928374216</v>
      </c>
      <c r="K12" s="77">
        <f>Receita!K72</f>
        <v>664576.10088246712</v>
      </c>
      <c r="L12" s="77">
        <f>Receita!L72</f>
        <v>700600.59465125471</v>
      </c>
      <c r="M12" s="77">
        <f>Receita!M72</f>
        <v>711635.52814790793</v>
      </c>
      <c r="N12" s="77">
        <f>Receita!N72</f>
        <v>723231.44699771691</v>
      </c>
      <c r="O12" s="77">
        <f>Receita!O72</f>
        <v>705195.97905901377</v>
      </c>
      <c r="P12" s="77">
        <f>Receita!P72</f>
        <v>693091.24081972335</v>
      </c>
      <c r="Q12" s="77">
        <f>Receita!Q72</f>
        <v>674847.48749002384</v>
      </c>
      <c r="R12" s="77">
        <f>Receita!R72</f>
        <v>656931.18895530852</v>
      </c>
      <c r="S12" s="77">
        <f>Receita!S72</f>
        <v>668307.92781226628</v>
      </c>
      <c r="T12" s="77">
        <f>Receita!T72</f>
        <v>679733.98166781268</v>
      </c>
      <c r="U12" s="77">
        <f>Receita!U72</f>
        <v>681334.98626160447</v>
      </c>
      <c r="V12" s="77">
        <f>Receita!V72</f>
        <v>682936.46121488849</v>
      </c>
      <c r="W12" s="77">
        <f>Receita!W72</f>
        <v>683309.52495724021</v>
      </c>
      <c r="X12" s="77">
        <f>Receita!X72</f>
        <v>683682.48055875069</v>
      </c>
      <c r="Y12" s="77">
        <f>Receita!Y72</f>
        <v>684056.24656636361</v>
      </c>
      <c r="Z12" s="77">
        <f>Receita!Z72</f>
        <v>684429.9115687788</v>
      </c>
      <c r="AA12" s="77">
        <f>Receita!AA72</f>
        <v>684802.7303274211</v>
      </c>
      <c r="AB12" s="77">
        <f>Receita!AB72</f>
        <v>684076.98384464497</v>
      </c>
      <c r="AC12" s="77">
        <f>Receita!AC72</f>
        <v>683351.59600479179</v>
      </c>
      <c r="AD12" s="77">
        <f>Receita!AD72</f>
        <v>682626.08201547351</v>
      </c>
      <c r="AE12" s="77">
        <f>Receita!AE72</f>
        <v>681900.09471240523</v>
      </c>
      <c r="AF12" s="77">
        <f>Receita!AF72</f>
        <v>681174.8167922732</v>
      </c>
      <c r="AG12" s="77">
        <f>Receita!AG72</f>
        <v>679440.88068819582</v>
      </c>
      <c r="AH12" s="77">
        <f>Receita!AH72</f>
        <v>677706.41010279011</v>
      </c>
      <c r="AI12" s="77">
        <f>Receita!AI72</f>
        <v>675971.59587707731</v>
      </c>
      <c r="AJ12" s="77">
        <f>Receita!AJ72</f>
        <v>674237.35958197771</v>
      </c>
      <c r="AK12" s="77">
        <f>Receita!AK72</f>
        <v>672503.49262320413</v>
      </c>
      <c r="AL12" s="77">
        <f>Receita!AL72</f>
        <v>669894.58327668032</v>
      </c>
      <c r="AM12" s="77">
        <f>Receita!AM72</f>
        <v>667285.80185850128</v>
      </c>
      <c r="AN12" s="77">
        <f>Receita!AN72</f>
        <v>664676.42156479624</v>
      </c>
      <c r="AO12" s="77">
        <f>Receita!AO72</f>
        <v>662067.27317686006</v>
      </c>
      <c r="AP12" s="77">
        <f>Receita!AP72</f>
        <v>659459.2035441231</v>
      </c>
      <c r="AQ12" s="8"/>
    </row>
    <row r="13" spans="2:43">
      <c r="B13" s="5"/>
      <c r="F13" s="43" t="s">
        <v>48</v>
      </c>
      <c r="G13" s="76">
        <f t="shared" si="2"/>
        <v>12926836.012471659</v>
      </c>
      <c r="H13" s="77">
        <f>Receita!H73</f>
        <v>319001.25265696563</v>
      </c>
      <c r="I13" s="77">
        <f>Receita!I73</f>
        <v>320933.38603663247</v>
      </c>
      <c r="J13" s="77">
        <f>Receita!J73</f>
        <v>339992.10549628705</v>
      </c>
      <c r="K13" s="77">
        <f>Receita!K73</f>
        <v>357565.49560100201</v>
      </c>
      <c r="L13" s="77">
        <f>Receita!L73</f>
        <v>378834.48913715821</v>
      </c>
      <c r="M13" s="77">
        <f>Receita!M73</f>
        <v>386478.86374201026</v>
      </c>
      <c r="N13" s="77">
        <f>Receita!N73</f>
        <v>395653.83844280499</v>
      </c>
      <c r="O13" s="77">
        <f>Receita!O73</f>
        <v>388139.45892498537</v>
      </c>
      <c r="P13" s="77">
        <f>Receita!P73</f>
        <v>381469.11646756349</v>
      </c>
      <c r="Q13" s="77">
        <f>Receita!Q73</f>
        <v>371332.70952220226</v>
      </c>
      <c r="R13" s="77">
        <f>Receita!R73</f>
        <v>361489.37481368094</v>
      </c>
      <c r="S13" s="77">
        <f>Receita!S73</f>
        <v>367625.46235203312</v>
      </c>
      <c r="T13" s="77">
        <f>Receita!T73</f>
        <v>373785.18513379904</v>
      </c>
      <c r="U13" s="77">
        <f>Receita!U73</f>
        <v>374603.98206386267</v>
      </c>
      <c r="V13" s="77">
        <f>Receita!V73</f>
        <v>375422.81497223472</v>
      </c>
      <c r="W13" s="77">
        <f>Receita!W73</f>
        <v>375585.8648023518</v>
      </c>
      <c r="X13" s="77">
        <f>Receita!X73</f>
        <v>375749.08666942571</v>
      </c>
      <c r="Y13" s="77">
        <f>Receita!Y73</f>
        <v>375912.18897746451</v>
      </c>
      <c r="Z13" s="77">
        <f>Receita!Z73</f>
        <v>376075.4638806642</v>
      </c>
      <c r="AA13" s="77">
        <f>Receita!AA73</f>
        <v>376238.49127916049</v>
      </c>
      <c r="AB13" s="77">
        <f>Receita!AB73</f>
        <v>375810.08885897748</v>
      </c>
      <c r="AC13" s="77">
        <f>Receita!AC73</f>
        <v>375381.88924888626</v>
      </c>
      <c r="AD13" s="77">
        <f>Receita!AD73</f>
        <v>374953.50090743834</v>
      </c>
      <c r="AE13" s="77">
        <f>Receita!AE73</f>
        <v>374525.07883992966</v>
      </c>
      <c r="AF13" s="77">
        <f>Receita!AF73</f>
        <v>374096.7097823901</v>
      </c>
      <c r="AG13" s="77">
        <f>Receita!AG73</f>
        <v>373121.5862915602</v>
      </c>
      <c r="AH13" s="77">
        <f>Receita!AH73</f>
        <v>372146.04495838203</v>
      </c>
      <c r="AI13" s="77">
        <f>Receita!AI73</f>
        <v>371170.65393121768</v>
      </c>
      <c r="AJ13" s="77">
        <f>Receita!AJ73</f>
        <v>370195.12929243961</v>
      </c>
      <c r="AK13" s="77">
        <f>Receita!AK73</f>
        <v>369219.81320097425</v>
      </c>
      <c r="AL13" s="77">
        <f>Receita!AL73</f>
        <v>367768.27620997367</v>
      </c>
      <c r="AM13" s="77">
        <f>Receita!AM73</f>
        <v>366316.9305398381</v>
      </c>
      <c r="AN13" s="77">
        <f>Receita!AN73</f>
        <v>364865.35999140696</v>
      </c>
      <c r="AO13" s="77">
        <f>Receita!AO73</f>
        <v>363413.80594258901</v>
      </c>
      <c r="AP13" s="77">
        <f>Receita!AP73</f>
        <v>361962.51350336609</v>
      </c>
      <c r="AQ13" s="8"/>
    </row>
    <row r="14" spans="2:43">
      <c r="B14" s="5"/>
      <c r="F14" s="43" t="s">
        <v>49</v>
      </c>
      <c r="G14" s="76">
        <f t="shared" si="2"/>
        <v>1986165.5141490146</v>
      </c>
      <c r="H14" s="77">
        <f>Receita!H74</f>
        <v>49039.731986113191</v>
      </c>
      <c r="I14" s="77">
        <f>Receita!I74</f>
        <v>49335.911473498185</v>
      </c>
      <c r="J14" s="77">
        <f>Receita!J74</f>
        <v>52254.132822470347</v>
      </c>
      <c r="K14" s="77">
        <f>Receita!K74</f>
        <v>54944.750430780645</v>
      </c>
      <c r="L14" s="77">
        <f>Receita!L74</f>
        <v>58206.5272758313</v>
      </c>
      <c r="M14" s="77">
        <f>Receita!M74</f>
        <v>59371.287657044741</v>
      </c>
      <c r="N14" s="77">
        <f>Receita!N74</f>
        <v>60788.216359011043</v>
      </c>
      <c r="O14" s="77">
        <f>Receita!O74</f>
        <v>59635.044511827415</v>
      </c>
      <c r="P14" s="77">
        <f>Receita!P74</f>
        <v>58611.763425484751</v>
      </c>
      <c r="Q14" s="77">
        <f>Receita!Q74</f>
        <v>57054.824313131758</v>
      </c>
      <c r="R14" s="77">
        <f>Receita!R74</f>
        <v>55544.341279821303</v>
      </c>
      <c r="S14" s="77">
        <f>Receita!S74</f>
        <v>56486.570644456515</v>
      </c>
      <c r="T14" s="77">
        <f>Receita!T74</f>
        <v>57432.405111626387</v>
      </c>
      <c r="U14" s="77">
        <f>Receita!U74</f>
        <v>57557.560584716965</v>
      </c>
      <c r="V14" s="77">
        <f>Receita!V74</f>
        <v>57682.718910929078</v>
      </c>
      <c r="W14" s="77">
        <f>Receita!W74</f>
        <v>57707.32320610444</v>
      </c>
      <c r="X14" s="77">
        <f>Receita!X74</f>
        <v>57731.956715437373</v>
      </c>
      <c r="Y14" s="77">
        <f>Receita!Y74</f>
        <v>57756.564676244423</v>
      </c>
      <c r="Z14" s="77">
        <f>Receita!Z74</f>
        <v>57781.201900434549</v>
      </c>
      <c r="AA14" s="77">
        <f>Receita!AA74</f>
        <v>57805.802938890112</v>
      </c>
      <c r="AB14" s="77">
        <f>Receita!AB74</f>
        <v>57739.668131818704</v>
      </c>
      <c r="AC14" s="77">
        <f>Receita!AC74</f>
        <v>57673.563005455537</v>
      </c>
      <c r="AD14" s="77">
        <f>Receita!AD74</f>
        <v>57607.427832018548</v>
      </c>
      <c r="AE14" s="77">
        <f>Receita!AE74</f>
        <v>57541.290975922464</v>
      </c>
      <c r="AF14" s="77">
        <f>Receita!AF74</f>
        <v>57475.157822690744</v>
      </c>
      <c r="AG14" s="77">
        <f>Receita!AG74</f>
        <v>57325.100153240972</v>
      </c>
      <c r="AH14" s="77">
        <f>Receita!AH74</f>
        <v>57174.977953261419</v>
      </c>
      <c r="AI14" s="77">
        <f>Receita!AI74</f>
        <v>57024.881756365634</v>
      </c>
      <c r="AJ14" s="77">
        <f>Receita!AJ74</f>
        <v>56874.760389302348</v>
      </c>
      <c r="AK14" s="77">
        <f>Receita!AK74</f>
        <v>56724.671126750851</v>
      </c>
      <c r="AL14" s="77">
        <f>Receita!AL74</f>
        <v>56501.462458998169</v>
      </c>
      <c r="AM14" s="77">
        <f>Receita!AM74</f>
        <v>56278.285025608333</v>
      </c>
      <c r="AN14" s="77">
        <f>Receita!AN74</f>
        <v>56055.074683609833</v>
      </c>
      <c r="AO14" s="77">
        <f>Receita!AO74</f>
        <v>55831.865154121486</v>
      </c>
      <c r="AP14" s="77">
        <f>Receita!AP74</f>
        <v>55608.691455994951</v>
      </c>
      <c r="AQ14" s="8"/>
    </row>
    <row r="15" spans="2:43">
      <c r="B15" s="5"/>
      <c r="F15" s="43" t="s">
        <v>50</v>
      </c>
      <c r="G15" s="76">
        <f>SUM(H15:AP15)</f>
        <v>3645386.91841918</v>
      </c>
      <c r="H15" s="77">
        <f>Receita!H75</f>
        <v>89837.608234687403</v>
      </c>
      <c r="I15" s="77">
        <f>Receita!I75</f>
        <v>90387.081498936896</v>
      </c>
      <c r="J15" s="77">
        <f>Receita!J75</f>
        <v>95763.074399050485</v>
      </c>
      <c r="K15" s="77">
        <f>Receita!K75</f>
        <v>100723.57762042242</v>
      </c>
      <c r="L15" s="77">
        <f>Receita!L75</f>
        <v>106716.44608370127</v>
      </c>
      <c r="M15" s="77">
        <f>Receita!M75</f>
        <v>108884.21496467612</v>
      </c>
      <c r="N15" s="77">
        <f>Receita!N75</f>
        <v>111470.27316249913</v>
      </c>
      <c r="O15" s="77">
        <f>Receita!O75</f>
        <v>109376.10043538608</v>
      </c>
      <c r="P15" s="77">
        <f>Receita!P75</f>
        <v>107515.46774212517</v>
      </c>
      <c r="Q15" s="77">
        <f>Receita!Q75</f>
        <v>104681.44645198878</v>
      </c>
      <c r="R15" s="77">
        <f>Receita!R75</f>
        <v>101925.43759657466</v>
      </c>
      <c r="S15" s="77">
        <f>Receita!S75</f>
        <v>103671.40909303717</v>
      </c>
      <c r="T15" s="77">
        <f>Receita!T75</f>
        <v>105424.38544950577</v>
      </c>
      <c r="U15" s="77">
        <f>Receita!U75</f>
        <v>105659.23879363311</v>
      </c>
      <c r="V15" s="77">
        <f>Receita!V75</f>
        <v>105894.11293670711</v>
      </c>
      <c r="W15" s="77">
        <f>Receita!W75</f>
        <v>105942.75521463367</v>
      </c>
      <c r="X15" s="77">
        <f>Receita!X75</f>
        <v>105991.43493493678</v>
      </c>
      <c r="Y15" s="77">
        <f>Receita!Y75</f>
        <v>106040.10362300661</v>
      </c>
      <c r="Z15" s="77">
        <f>Receita!Z75</f>
        <v>106088.81011542089</v>
      </c>
      <c r="AA15" s="77">
        <f>Receita!AA75</f>
        <v>106137.42772270828</v>
      </c>
      <c r="AB15" s="77">
        <f>Receita!AB75</f>
        <v>106018.46833883385</v>
      </c>
      <c r="AC15" s="77">
        <f>Receita!AC75</f>
        <v>105899.54855702087</v>
      </c>
      <c r="AD15" s="77">
        <f>Receita!AD75</f>
        <v>105780.58556975726</v>
      </c>
      <c r="AE15" s="77">
        <f>Receita!AE75</f>
        <v>105661.61093991977</v>
      </c>
      <c r="AF15" s="77">
        <f>Receita!AF75</f>
        <v>105542.66298852883</v>
      </c>
      <c r="AG15" s="77">
        <f>Receita!AG75</f>
        <v>105269.01294170404</v>
      </c>
      <c r="AH15" s="77">
        <f>Receita!AH75</f>
        <v>104995.26395799918</v>
      </c>
      <c r="AI15" s="77">
        <f>Receita!AI75</f>
        <v>104721.52807254788</v>
      </c>
      <c r="AJ15" s="77">
        <f>Receita!AJ75</f>
        <v>104447.78485191708</v>
      </c>
      <c r="AK15" s="77">
        <f>Receita!AK75</f>
        <v>104174.10014091279</v>
      </c>
      <c r="AL15" s="77">
        <f>Receita!AL75</f>
        <v>103765.780318647</v>
      </c>
      <c r="AM15" s="77">
        <f>Receita!AM75</f>
        <v>103357.51297463047</v>
      </c>
      <c r="AN15" s="77">
        <f>Receita!AN75</f>
        <v>102949.1815680037</v>
      </c>
      <c r="AO15" s="77">
        <f>Receita!AO75</f>
        <v>102540.85577257347</v>
      </c>
      <c r="AP15" s="77">
        <f>Receita!AP75</f>
        <v>102132.61535254556</v>
      </c>
      <c r="AQ15" s="8"/>
    </row>
    <row r="16" spans="2:43" ht="5.0999999999999996" customHeight="1">
      <c r="B16" s="5"/>
      <c r="F16" s="9"/>
      <c r="G16" s="21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8"/>
    </row>
    <row r="17" spans="2:43">
      <c r="B17" s="5"/>
      <c r="F17" s="9" t="s">
        <v>13</v>
      </c>
      <c r="G17" s="76">
        <f>SUM(H17:AP17)</f>
        <v>-2001840.756245133</v>
      </c>
      <c r="H17" s="77">
        <v>-41317.834276561538</v>
      </c>
      <c r="I17" s="77">
        <v>-32903.026622384212</v>
      </c>
      <c r="J17" s="77">
        <v>-35170.06674661945</v>
      </c>
      <c r="K17" s="77">
        <v>-40184.087016122918</v>
      </c>
      <c r="L17" s="77">
        <v>-46893.226705139285</v>
      </c>
      <c r="M17" s="77">
        <v>-49360.366182888247</v>
      </c>
      <c r="N17" s="77">
        <v>-52321.337222467118</v>
      </c>
      <c r="O17" s="77">
        <v>-51789.893804157546</v>
      </c>
      <c r="P17" s="77">
        <v>-51159.539302320751</v>
      </c>
      <c r="Q17" s="77">
        <v>-50508.678462108219</v>
      </c>
      <c r="R17" s="77">
        <v>-50004.83493981327</v>
      </c>
      <c r="S17" s="77">
        <v>-52521.964031988602</v>
      </c>
      <c r="T17" s="77">
        <v>-54654.455852355684</v>
      </c>
      <c r="U17" s="77">
        <v>-56330.118701526459</v>
      </c>
      <c r="V17" s="77">
        <v>-57976.271302921676</v>
      </c>
      <c r="W17" s="77">
        <v>-59575.44393083734</v>
      </c>
      <c r="X17" s="77">
        <v>-60676.670758244683</v>
      </c>
      <c r="Y17" s="77">
        <v>-61660.737173829111</v>
      </c>
      <c r="Z17" s="77">
        <v>-62535.047543280947</v>
      </c>
      <c r="AA17" s="77">
        <v>-63314.256948187365</v>
      </c>
      <c r="AB17" s="77">
        <v>-63938.440621545953</v>
      </c>
      <c r="AC17" s="77">
        <v>-64482.975863115658</v>
      </c>
      <c r="AD17" s="77">
        <v>-64949.890461535455</v>
      </c>
      <c r="AE17" s="77">
        <v>-65346.501372292754</v>
      </c>
      <c r="AF17" s="77">
        <v>-65679.662328819439</v>
      </c>
      <c r="AG17" s="77">
        <v>-65849.697322955195</v>
      </c>
      <c r="AH17" s="77">
        <v>-65963.698041447613</v>
      </c>
      <c r="AI17" s="77">
        <v>-66017.480943143688</v>
      </c>
      <c r="AJ17" s="77">
        <v>-66012.091842975424</v>
      </c>
      <c r="AK17" s="77">
        <v>-65944.791517756646</v>
      </c>
      <c r="AL17" s="77">
        <v>-65652.433581278179</v>
      </c>
      <c r="AM17" s="77">
        <v>-65324.164187780625</v>
      </c>
      <c r="AN17" s="77">
        <v>-64844.318669426721</v>
      </c>
      <c r="AO17" s="77">
        <v>-64083.528541712811</v>
      </c>
      <c r="AP17" s="77">
        <v>-56893.223425592267</v>
      </c>
      <c r="AQ17" s="8"/>
    </row>
    <row r="18" spans="2:43" ht="5.0999999999999996" customHeight="1">
      <c r="B18" s="5"/>
      <c r="F18" s="9"/>
      <c r="G18" s="21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8"/>
    </row>
    <row r="19" spans="2:43" s="45" customFormat="1">
      <c r="B19" s="26"/>
      <c r="F19" s="10" t="s">
        <v>14</v>
      </c>
      <c r="G19" s="76">
        <f>SUM(H19:AP19)</f>
        <v>41085680.077878349</v>
      </c>
      <c r="H19" s="76">
        <f>SUM(H10,H17)</f>
        <v>1026116.7428540745</v>
      </c>
      <c r="I19" s="76">
        <f t="shared" ref="I19:AJ19" si="3">SUM(I10,I17)</f>
        <v>1039811.6569557741</v>
      </c>
      <c r="J19" s="76">
        <f t="shared" si="3"/>
        <v>1101249.5317924779</v>
      </c>
      <c r="K19" s="76">
        <f t="shared" si="3"/>
        <v>1154753.2603046985</v>
      </c>
      <c r="L19" s="76">
        <f t="shared" si="3"/>
        <v>1218259.0085113249</v>
      </c>
      <c r="M19" s="76">
        <f t="shared" si="3"/>
        <v>1240921.2143057003</v>
      </c>
      <c r="N19" s="76">
        <f t="shared" si="3"/>
        <v>1266074.0735127467</v>
      </c>
      <c r="O19" s="76">
        <f t="shared" si="3"/>
        <v>1240005.3611434698</v>
      </c>
      <c r="P19" s="76">
        <f t="shared" si="3"/>
        <v>1218470.0682934893</v>
      </c>
      <c r="Q19" s="76">
        <f t="shared" si="3"/>
        <v>1185579.1341504164</v>
      </c>
      <c r="R19" s="76">
        <f t="shared" si="3"/>
        <v>1153309.7752548724</v>
      </c>
      <c r="S19" s="76">
        <f t="shared" si="3"/>
        <v>1171457.416106554</v>
      </c>
      <c r="T19" s="76">
        <f t="shared" si="3"/>
        <v>1190075.0002835956</v>
      </c>
      <c r="U19" s="76">
        <f t="shared" si="3"/>
        <v>1191240.4784449588</v>
      </c>
      <c r="V19" s="76">
        <f t="shared" si="3"/>
        <v>1192435.9968439667</v>
      </c>
      <c r="W19" s="76">
        <f t="shared" si="3"/>
        <v>1191458.0204764858</v>
      </c>
      <c r="X19" s="76">
        <f t="shared" si="3"/>
        <v>1190978.1363495663</v>
      </c>
      <c r="Y19" s="76">
        <f t="shared" si="3"/>
        <v>1190616.0510133747</v>
      </c>
      <c r="Z19" s="76">
        <f t="shared" si="3"/>
        <v>1190363.876268409</v>
      </c>
      <c r="AA19" s="76">
        <f t="shared" si="3"/>
        <v>1190205.5677812486</v>
      </c>
      <c r="AB19" s="76">
        <f t="shared" si="3"/>
        <v>1188209.2735087411</v>
      </c>
      <c r="AC19" s="76">
        <f t="shared" si="3"/>
        <v>1186293.2742912096</v>
      </c>
      <c r="AD19" s="76">
        <f t="shared" si="3"/>
        <v>1184454.4916960788</v>
      </c>
      <c r="AE19" s="76">
        <f t="shared" si="3"/>
        <v>1182685.492423567</v>
      </c>
      <c r="AF19" s="76">
        <f t="shared" si="3"/>
        <v>1180980.735879502</v>
      </c>
      <c r="AG19" s="76">
        <f t="shared" si="3"/>
        <v>1177603.69174229</v>
      </c>
      <c r="AH19" s="76">
        <f t="shared" si="3"/>
        <v>1174281.5325495624</v>
      </c>
      <c r="AI19" s="76">
        <f t="shared" si="3"/>
        <v>1171019.4528280781</v>
      </c>
      <c r="AJ19" s="76">
        <f t="shared" si="3"/>
        <v>1167816.9410347079</v>
      </c>
      <c r="AK19" s="76">
        <f t="shared" ref="AK19:AP19" si="4">SUM(AK10,AK17)</f>
        <v>1164677.0248515676</v>
      </c>
      <c r="AL19" s="76">
        <f t="shared" si="4"/>
        <v>1160167.0876027923</v>
      </c>
      <c r="AM19" s="76">
        <f t="shared" si="4"/>
        <v>1155693.4806602604</v>
      </c>
      <c r="AN19" s="76">
        <f t="shared" si="4"/>
        <v>1151370.5132301417</v>
      </c>
      <c r="AO19" s="76">
        <f t="shared" si="4"/>
        <v>1147328.745238472</v>
      </c>
      <c r="AP19" s="76">
        <f t="shared" si="4"/>
        <v>1149717.9696941695</v>
      </c>
      <c r="AQ19" s="13"/>
    </row>
    <row r="20" spans="2:43" ht="5.0999999999999996" customHeight="1">
      <c r="B20" s="5"/>
      <c r="F20" s="9"/>
      <c r="G20" s="21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8"/>
    </row>
    <row r="21" spans="2:43">
      <c r="B21" s="5"/>
      <c r="F21" s="9" t="s">
        <v>58</v>
      </c>
      <c r="G21" s="76">
        <f t="shared" ref="G21:G48" si="5">SUM(H21:AP21)</f>
        <v>-23356880.700420298</v>
      </c>
      <c r="H21" s="77">
        <f>SUM(H22:H34)</f>
        <v>-546785.33773258608</v>
      </c>
      <c r="I21" s="77">
        <f t="shared" ref="I21:AP21" si="6">SUM(I22:I34)</f>
        <v>-752003.10367707128</v>
      </c>
      <c r="J21" s="77">
        <f t="shared" si="6"/>
        <v>-743483.18122743175</v>
      </c>
      <c r="K21" s="77">
        <f t="shared" si="6"/>
        <v>-744647.8873630811</v>
      </c>
      <c r="L21" s="77">
        <f t="shared" si="6"/>
        <v>-732628.12160468812</v>
      </c>
      <c r="M21" s="77">
        <f t="shared" si="6"/>
        <v>-729413.4612633643</v>
      </c>
      <c r="N21" s="77">
        <f t="shared" si="6"/>
        <v>-726771.24854191928</v>
      </c>
      <c r="O21" s="77">
        <f t="shared" si="6"/>
        <v>-716476.02300255327</v>
      </c>
      <c r="P21" s="77">
        <f t="shared" si="6"/>
        <v>-706675.34959344147</v>
      </c>
      <c r="Q21" s="77">
        <f t="shared" si="6"/>
        <v>-687211.28945909988</v>
      </c>
      <c r="R21" s="77">
        <f t="shared" si="6"/>
        <v>-666682.90949852276</v>
      </c>
      <c r="S21" s="77">
        <f t="shared" si="6"/>
        <v>-661147.68900260539</v>
      </c>
      <c r="T21" s="77">
        <f t="shared" si="6"/>
        <v>-662465.76551020378</v>
      </c>
      <c r="U21" s="77">
        <f t="shared" si="6"/>
        <v>-658874.27982347633</v>
      </c>
      <c r="V21" s="77">
        <f t="shared" si="6"/>
        <v>-653112.5741704586</v>
      </c>
      <c r="W21" s="77">
        <f t="shared" si="6"/>
        <v>-645770.75788172777</v>
      </c>
      <c r="X21" s="77">
        <f t="shared" si="6"/>
        <v>-646241.33477274282</v>
      </c>
      <c r="Y21" s="77">
        <f t="shared" si="6"/>
        <v>-646720.86396689992</v>
      </c>
      <c r="Z21" s="77">
        <f t="shared" si="6"/>
        <v>-647242.49356912368</v>
      </c>
      <c r="AA21" s="77">
        <f t="shared" si="6"/>
        <v>-647763.80121768336</v>
      </c>
      <c r="AB21" s="77">
        <f t="shared" si="6"/>
        <v>-647412.09742371715</v>
      </c>
      <c r="AC21" s="77">
        <f t="shared" si="6"/>
        <v>-646896.11837782525</v>
      </c>
      <c r="AD21" s="77">
        <f t="shared" si="6"/>
        <v>-646376.7491423348</v>
      </c>
      <c r="AE21" s="77">
        <f t="shared" si="6"/>
        <v>-645861.86882983241</v>
      </c>
      <c r="AF21" s="77">
        <f t="shared" si="6"/>
        <v>-645346.43470619316</v>
      </c>
      <c r="AG21" s="77">
        <f t="shared" si="6"/>
        <v>-644273.53198445216</v>
      </c>
      <c r="AH21" s="77">
        <f t="shared" si="6"/>
        <v>-643043.87393893441</v>
      </c>
      <c r="AI21" s="77">
        <f t="shared" si="6"/>
        <v>-641814.37321996212</v>
      </c>
      <c r="AJ21" s="77">
        <f t="shared" si="6"/>
        <v>-640587.50071694737</v>
      </c>
      <c r="AK21" s="77">
        <f t="shared" si="6"/>
        <v>-639358.14382005914</v>
      </c>
      <c r="AL21" s="77">
        <f t="shared" si="6"/>
        <v>-638299.02505276981</v>
      </c>
      <c r="AM21" s="77">
        <f t="shared" si="6"/>
        <v>-636455.0416523607</v>
      </c>
      <c r="AN21" s="77">
        <f t="shared" si="6"/>
        <v>-634618.23157665611</v>
      </c>
      <c r="AO21" s="77">
        <f t="shared" si="6"/>
        <v>-632774.39871588105</v>
      </c>
      <c r="AP21" s="77">
        <f t="shared" si="6"/>
        <v>-751645.83838369453</v>
      </c>
      <c r="AQ21" s="8"/>
    </row>
    <row r="22" spans="2:43">
      <c r="B22" s="5"/>
      <c r="F22" s="43" t="s">
        <v>52</v>
      </c>
      <c r="G22" s="76">
        <f t="shared" si="5"/>
        <v>-291875</v>
      </c>
      <c r="H22" s="77">
        <f>-SUM(OPEX!H99,OPEX!H106,OPEX!H113,OPEX!H120)</f>
        <v>-371</v>
      </c>
      <c r="I22" s="77">
        <f>-SUM(OPEX!I99,OPEX!I106,OPEX!I113,OPEX!I120)</f>
        <v>-1546</v>
      </c>
      <c r="J22" s="77">
        <f>-SUM(OPEX!J99,OPEX!J106,OPEX!J113,OPEX!J120)</f>
        <v>-1871</v>
      </c>
      <c r="K22" s="77">
        <f>-SUM(OPEX!K99,OPEX!K106,OPEX!K113,OPEX!K120)</f>
        <v>-2381</v>
      </c>
      <c r="L22" s="77">
        <f>-SUM(OPEX!L99,OPEX!L106,OPEX!L113,OPEX!L120)</f>
        <v>-2564</v>
      </c>
      <c r="M22" s="77">
        <f>-SUM(OPEX!M99,OPEX!M106,OPEX!M113,OPEX!M120)</f>
        <v>-2801</v>
      </c>
      <c r="N22" s="77">
        <f>-SUM(OPEX!N99,OPEX!N106,OPEX!N113,OPEX!N120)</f>
        <v>-1737</v>
      </c>
      <c r="O22" s="77">
        <f>-SUM(OPEX!O99,OPEX!O106,OPEX!O113,OPEX!O120)</f>
        <v>-1703</v>
      </c>
      <c r="P22" s="77">
        <f>-SUM(OPEX!P99,OPEX!P106,OPEX!P113,OPEX!P120)</f>
        <v>-10432</v>
      </c>
      <c r="Q22" s="77">
        <f>-SUM(OPEX!Q99,OPEX!Q106,OPEX!Q113,OPEX!Q120)</f>
        <v>-10523</v>
      </c>
      <c r="R22" s="77">
        <f>-SUM(OPEX!R99,OPEX!R106,OPEX!R113,OPEX!R120)</f>
        <v>-10302</v>
      </c>
      <c r="S22" s="77">
        <f>-SUM(OPEX!S99,OPEX!S106,OPEX!S113,OPEX!S120)</f>
        <v>-10348</v>
      </c>
      <c r="T22" s="77">
        <f>-SUM(OPEX!T99,OPEX!T106,OPEX!T113,OPEX!T120)</f>
        <v>-10416</v>
      </c>
      <c r="U22" s="77">
        <f>-SUM(OPEX!U99,OPEX!U106,OPEX!U113,OPEX!U120)</f>
        <v>-10383</v>
      </c>
      <c r="V22" s="77">
        <f>-SUM(OPEX!V99,OPEX!V106,OPEX!V113,OPEX!V120)</f>
        <v>-10351</v>
      </c>
      <c r="W22" s="77">
        <f>-SUM(OPEX!W99,OPEX!W106,OPEX!W113,OPEX!W120)</f>
        <v>-10312</v>
      </c>
      <c r="X22" s="77">
        <f>-SUM(OPEX!X99,OPEX!X106,OPEX!X113,OPEX!X120)</f>
        <v>-10269</v>
      </c>
      <c r="Y22" s="77">
        <f>-SUM(OPEX!Y99,OPEX!Y106,OPEX!Y113,OPEX!Y120)</f>
        <v>-10230</v>
      </c>
      <c r="Z22" s="77">
        <f>-SUM(OPEX!Z99,OPEX!Z106,OPEX!Z113,OPEX!Z120)</f>
        <v>-10232</v>
      </c>
      <c r="AA22" s="77">
        <f>-SUM(OPEX!AA99,OPEX!AA106,OPEX!AA113,OPEX!AA120)</f>
        <v>-10237</v>
      </c>
      <c r="AB22" s="77">
        <f>-SUM(OPEX!AB99,OPEX!AB106,OPEX!AB113,OPEX!AB120)</f>
        <v>-10234</v>
      </c>
      <c r="AC22" s="77">
        <f>-SUM(OPEX!AC99,OPEX!AC106,OPEX!AC113,OPEX!AC120)</f>
        <v>-10232</v>
      </c>
      <c r="AD22" s="77">
        <f>-SUM(OPEX!AD99,OPEX!AD106,OPEX!AD113,OPEX!AD120)</f>
        <v>-10228</v>
      </c>
      <c r="AE22" s="77">
        <f>-SUM(OPEX!AE99,OPEX!AE106,OPEX!AE113,OPEX!AE120)</f>
        <v>-10226</v>
      </c>
      <c r="AF22" s="77">
        <f>-SUM(OPEX!AF99,OPEX!AF106,OPEX!AF113,OPEX!AF120)</f>
        <v>-10225</v>
      </c>
      <c r="AG22" s="77">
        <f>-SUM(OPEX!AG99,OPEX!AG106,OPEX!AG113,OPEX!AG120)</f>
        <v>-10216</v>
      </c>
      <c r="AH22" s="77">
        <f>-SUM(OPEX!AH99,OPEX!AH106,OPEX!AH113,OPEX!AH120)</f>
        <v>-10208</v>
      </c>
      <c r="AI22" s="77">
        <f>-SUM(OPEX!AI99,OPEX!AI106,OPEX!AI113,OPEX!AI120)</f>
        <v>-10200</v>
      </c>
      <c r="AJ22" s="77">
        <f>-SUM(OPEX!AJ99,OPEX!AJ106,OPEX!AJ113,OPEX!AJ120)</f>
        <v>-10192</v>
      </c>
      <c r="AK22" s="77">
        <f>-SUM(OPEX!AK99,OPEX!AK106,OPEX!AK113,OPEX!AK120)</f>
        <v>-10184</v>
      </c>
      <c r="AL22" s="77">
        <f>-SUM(OPEX!AL99,OPEX!AL106,OPEX!AL113,OPEX!AL120)</f>
        <v>-10171</v>
      </c>
      <c r="AM22" s="77">
        <f>-SUM(OPEX!AM99,OPEX!AM106,OPEX!AM113,OPEX!AM120)</f>
        <v>-10156</v>
      </c>
      <c r="AN22" s="77">
        <f>-SUM(OPEX!AN99,OPEX!AN106,OPEX!AN113,OPEX!AN120)</f>
        <v>-10144</v>
      </c>
      <c r="AO22" s="77">
        <f>-SUM(OPEX!AO99,OPEX!AO106,OPEX!AO113,OPEX!AO120)</f>
        <v>-10131</v>
      </c>
      <c r="AP22" s="77">
        <f>-SUM(OPEX!AP99,OPEX!AP106,OPEX!AP113,OPEX!AP120)</f>
        <v>-10119</v>
      </c>
      <c r="AQ22" s="8"/>
    </row>
    <row r="23" spans="2:43">
      <c r="B23" s="5"/>
      <c r="F23" s="43" t="s">
        <v>53</v>
      </c>
      <c r="G23" s="76">
        <f t="shared" si="5"/>
        <v>-2672679</v>
      </c>
      <c r="H23" s="77">
        <f>-SUM(OPEX!H100,OPEX!H107,OPEX!H114,OPEX!H121)</f>
        <v>-76710</v>
      </c>
      <c r="I23" s="77">
        <f>-SUM(OPEX!I100,OPEX!I107,OPEX!I114,OPEX!I121)</f>
        <v>-77703</v>
      </c>
      <c r="J23" s="77">
        <f>-SUM(OPEX!J100,OPEX!J107,OPEX!J114,OPEX!J121)</f>
        <v>-76647</v>
      </c>
      <c r="K23" s="77">
        <f>-SUM(OPEX!K100,OPEX!K107,OPEX!K114,OPEX!K121)</f>
        <v>-76466</v>
      </c>
      <c r="L23" s="77">
        <f>-SUM(OPEX!L100,OPEX!L107,OPEX!L114,OPEX!L121)</f>
        <v>-75265</v>
      </c>
      <c r="M23" s="77">
        <f>-SUM(OPEX!M100,OPEX!M107,OPEX!M114,OPEX!M121)</f>
        <v>-73457</v>
      </c>
      <c r="N23" s="77">
        <f>-SUM(OPEX!N100,OPEX!N107,OPEX!N114,OPEX!N121)</f>
        <v>-79168</v>
      </c>
      <c r="O23" s="77">
        <f>-SUM(OPEX!O100,OPEX!O107,OPEX!O114,OPEX!O121)</f>
        <v>-78041</v>
      </c>
      <c r="P23" s="77">
        <f>-SUM(OPEX!P100,OPEX!P107,OPEX!P114,OPEX!P121)</f>
        <v>-75947</v>
      </c>
      <c r="Q23" s="77">
        <f>-SUM(OPEX!Q100,OPEX!Q107,OPEX!Q114,OPEX!Q121)</f>
        <v>-74892</v>
      </c>
      <c r="R23" s="77">
        <f>-SUM(OPEX!R100,OPEX!R107,OPEX!R114,OPEX!R121)</f>
        <v>-73205</v>
      </c>
      <c r="S23" s="77">
        <f>-SUM(OPEX!S100,OPEX!S107,OPEX!S114,OPEX!S121)</f>
        <v>-74928</v>
      </c>
      <c r="T23" s="77">
        <f>-SUM(OPEX!T100,OPEX!T107,OPEX!T114,OPEX!T121)</f>
        <v>-76677</v>
      </c>
      <c r="U23" s="77">
        <f>-SUM(OPEX!U100,OPEX!U107,OPEX!U114,OPEX!U121)</f>
        <v>-76880</v>
      </c>
      <c r="V23" s="77">
        <f>-SUM(OPEX!V100,OPEX!V107,OPEX!V114,OPEX!V121)</f>
        <v>-77082</v>
      </c>
      <c r="W23" s="77">
        <f>-SUM(OPEX!W100,OPEX!W107,OPEX!W114,OPEX!W121)</f>
        <v>-77138</v>
      </c>
      <c r="X23" s="77">
        <f>-SUM(OPEX!X100,OPEX!X107,OPEX!X114,OPEX!X121)</f>
        <v>-77195</v>
      </c>
      <c r="Y23" s="77">
        <f>-SUM(OPEX!Y100,OPEX!Y107,OPEX!Y114,OPEX!Y121)</f>
        <v>-77250</v>
      </c>
      <c r="Z23" s="77">
        <f>-SUM(OPEX!Z100,OPEX!Z107,OPEX!Z114,OPEX!Z121)</f>
        <v>-77307</v>
      </c>
      <c r="AA23" s="77">
        <f>-SUM(OPEX!AA100,OPEX!AA107,OPEX!AA114,OPEX!AA121)</f>
        <v>-77364</v>
      </c>
      <c r="AB23" s="77">
        <f>-SUM(OPEX!AB100,OPEX!AB107,OPEX!AB114,OPEX!AB121)</f>
        <v>-77286</v>
      </c>
      <c r="AC23" s="77">
        <f>-SUM(OPEX!AC100,OPEX!AC107,OPEX!AC114,OPEX!AC121)</f>
        <v>-77211</v>
      </c>
      <c r="AD23" s="77">
        <f>-SUM(OPEX!AD100,OPEX!AD107,OPEX!AD114,OPEX!AD121)</f>
        <v>-77136</v>
      </c>
      <c r="AE23" s="77">
        <f>-SUM(OPEX!AE100,OPEX!AE107,OPEX!AE114,OPEX!AE121)</f>
        <v>-77063</v>
      </c>
      <c r="AF23" s="77">
        <f>-SUM(OPEX!AF100,OPEX!AF107,OPEX!AF114,OPEX!AF121)</f>
        <v>-76987</v>
      </c>
      <c r="AG23" s="77">
        <f>-SUM(OPEX!AG100,OPEX!AG107,OPEX!AG114,OPEX!AG121)</f>
        <v>-76792</v>
      </c>
      <c r="AH23" s="77">
        <f>-SUM(OPEX!AH100,OPEX!AH107,OPEX!AH114,OPEX!AH121)</f>
        <v>-76599</v>
      </c>
      <c r="AI23" s="77">
        <f>-SUM(OPEX!AI100,OPEX!AI107,OPEX!AI114,OPEX!AI121)</f>
        <v>-76405</v>
      </c>
      <c r="AJ23" s="77">
        <f>-SUM(OPEX!AJ100,OPEX!AJ107,OPEX!AJ114,OPEX!AJ121)</f>
        <v>-76212</v>
      </c>
      <c r="AK23" s="77">
        <f>-SUM(OPEX!AK100,OPEX!AK107,OPEX!AK114,OPEX!AK121)</f>
        <v>-76019</v>
      </c>
      <c r="AL23" s="77">
        <f>-SUM(OPEX!AL100,OPEX!AL107,OPEX!AL114,OPEX!AL121)</f>
        <v>-75722</v>
      </c>
      <c r="AM23" s="77">
        <f>-SUM(OPEX!AM100,OPEX!AM107,OPEX!AM114,OPEX!AM121)</f>
        <v>-75425</v>
      </c>
      <c r="AN23" s="77">
        <f>-SUM(OPEX!AN100,OPEX!AN107,OPEX!AN114,OPEX!AN121)</f>
        <v>-75132</v>
      </c>
      <c r="AO23" s="77">
        <f>-SUM(OPEX!AO100,OPEX!AO107,OPEX!AO114,OPEX!AO121)</f>
        <v>-74832</v>
      </c>
      <c r="AP23" s="77">
        <f>-SUM(OPEX!AP100,OPEX!AP107,OPEX!AP114,OPEX!AP121)</f>
        <v>-74536</v>
      </c>
      <c r="AQ23" s="8"/>
    </row>
    <row r="24" spans="2:43">
      <c r="B24" s="5"/>
      <c r="F24" s="43" t="s">
        <v>54</v>
      </c>
      <c r="G24" s="76">
        <f t="shared" si="5"/>
        <v>-3295962</v>
      </c>
      <c r="H24" s="77">
        <f>-SUM(OPEX!H101,OPEX!H108,OPEX!H115,OPEX!H122)</f>
        <v>-76369</v>
      </c>
      <c r="I24" s="77">
        <f>-SUM(OPEX!I101,OPEX!I108,OPEX!I115,OPEX!I122)</f>
        <v>-77298</v>
      </c>
      <c r="J24" s="77">
        <f>-SUM(OPEX!J101,OPEX!J108,OPEX!J115,OPEX!J122)</f>
        <v>-78666</v>
      </c>
      <c r="K24" s="77">
        <f>-SUM(OPEX!K101,OPEX!K108,OPEX!K115,OPEX!K122)</f>
        <v>-79938</v>
      </c>
      <c r="L24" s="77">
        <f>-SUM(OPEX!L101,OPEX!L108,OPEX!L115,OPEX!L122)</f>
        <v>-81218</v>
      </c>
      <c r="M24" s="77">
        <f>-SUM(OPEX!M101,OPEX!M108,OPEX!M115,OPEX!M122)</f>
        <v>-82244</v>
      </c>
      <c r="N24" s="77">
        <f>-SUM(OPEX!N101,OPEX!N108,OPEX!N115,OPEX!N122)</f>
        <v>-84637</v>
      </c>
      <c r="O24" s="77">
        <f>-SUM(OPEX!O101,OPEX!O108,OPEX!O115,OPEX!O122)</f>
        <v>-87056</v>
      </c>
      <c r="P24" s="77">
        <f>-SUM(OPEX!P101,OPEX!P108,OPEX!P115,OPEX!P122)</f>
        <v>-89505</v>
      </c>
      <c r="Q24" s="77">
        <f>-SUM(OPEX!Q101,OPEX!Q108,OPEX!Q115,OPEX!Q122)</f>
        <v>-91699</v>
      </c>
      <c r="R24" s="77">
        <f>-SUM(OPEX!R101,OPEX!R108,OPEX!R115,OPEX!R122)</f>
        <v>-93610</v>
      </c>
      <c r="S24" s="77">
        <f>-SUM(OPEX!S101,OPEX!S108,OPEX!S115,OPEX!S122)</f>
        <v>-95535</v>
      </c>
      <c r="T24" s="77">
        <f>-SUM(OPEX!T101,OPEX!T108,OPEX!T115,OPEX!T122)</f>
        <v>-97474</v>
      </c>
      <c r="U24" s="77">
        <f>-SUM(OPEX!U101,OPEX!U108,OPEX!U115,OPEX!U122)</f>
        <v>-97921</v>
      </c>
      <c r="V24" s="77">
        <f>-SUM(OPEX!V101,OPEX!V108,OPEX!V115,OPEX!V122)</f>
        <v>-98370</v>
      </c>
      <c r="W24" s="77">
        <f>-SUM(OPEX!W101,OPEX!W108,OPEX!W115,OPEX!W122)</f>
        <v>-98553</v>
      </c>
      <c r="X24" s="77">
        <f>-SUM(OPEX!X101,OPEX!X108,OPEX!X115,OPEX!X122)</f>
        <v>-98737</v>
      </c>
      <c r="Y24" s="77">
        <f>-SUM(OPEX!Y101,OPEX!Y108,OPEX!Y115,OPEX!Y122)</f>
        <v>-98921</v>
      </c>
      <c r="Z24" s="77">
        <f>-SUM(OPEX!Z101,OPEX!Z108,OPEX!Z115,OPEX!Z122)</f>
        <v>-99104</v>
      </c>
      <c r="AA24" s="77">
        <f>-SUM(OPEX!AA101,OPEX!AA108,OPEX!AA115,OPEX!AA122)</f>
        <v>-99286</v>
      </c>
      <c r="AB24" s="77">
        <f>-SUM(OPEX!AB101,OPEX!AB108,OPEX!AB115,OPEX!AB122)</f>
        <v>-99293</v>
      </c>
      <c r="AC24" s="77">
        <f>-SUM(OPEX!AC101,OPEX!AC108,OPEX!AC115,OPEX!AC122)</f>
        <v>-99301</v>
      </c>
      <c r="AD24" s="77">
        <f>-SUM(OPEX!AD101,OPEX!AD108,OPEX!AD115,OPEX!AD122)</f>
        <v>-99308</v>
      </c>
      <c r="AE24" s="77">
        <f>-SUM(OPEX!AE101,OPEX!AE108,OPEX!AE115,OPEX!AE122)</f>
        <v>-99314</v>
      </c>
      <c r="AF24" s="77">
        <f>-SUM(OPEX!AF101,OPEX!AF108,OPEX!AF115,OPEX!AF122)</f>
        <v>-99321</v>
      </c>
      <c r="AG24" s="77">
        <f>-SUM(OPEX!AG101,OPEX!AG108,OPEX!AG115,OPEX!AG122)</f>
        <v>-99323</v>
      </c>
      <c r="AH24" s="77">
        <f>-SUM(OPEX!AH101,OPEX!AH108,OPEX!AH115,OPEX!AH122)</f>
        <v>-99325</v>
      </c>
      <c r="AI24" s="77">
        <f>-SUM(OPEX!AI101,OPEX!AI108,OPEX!AI115,OPEX!AI122)</f>
        <v>-99327</v>
      </c>
      <c r="AJ24" s="77">
        <f>-SUM(OPEX!AJ101,OPEX!AJ108,OPEX!AJ115,OPEX!AJ122)</f>
        <v>-99329</v>
      </c>
      <c r="AK24" s="77">
        <f>-SUM(OPEX!AK101,OPEX!AK108,OPEX!AK115,OPEX!AK122)</f>
        <v>-99330</v>
      </c>
      <c r="AL24" s="77">
        <f>-SUM(OPEX!AL101,OPEX!AL108,OPEX!AL115,OPEX!AL122)</f>
        <v>-99330</v>
      </c>
      <c r="AM24" s="77">
        <f>-SUM(OPEX!AM101,OPEX!AM108,OPEX!AM115,OPEX!AM122)</f>
        <v>-99330</v>
      </c>
      <c r="AN24" s="77">
        <f>-SUM(OPEX!AN101,OPEX!AN108,OPEX!AN115,OPEX!AN122)</f>
        <v>-99330</v>
      </c>
      <c r="AO24" s="77">
        <f>-SUM(OPEX!AO101,OPEX!AO108,OPEX!AO115,OPEX!AO122)</f>
        <v>-99330</v>
      </c>
      <c r="AP24" s="77">
        <f>-SUM(OPEX!AP101,OPEX!AP108,OPEX!AP115,OPEX!AP122)</f>
        <v>-99330</v>
      </c>
      <c r="AQ24" s="8"/>
    </row>
    <row r="25" spans="2:43">
      <c r="B25" s="5"/>
      <c r="F25" s="43" t="s">
        <v>11</v>
      </c>
      <c r="G25" s="76">
        <f t="shared" si="5"/>
        <v>-1226824</v>
      </c>
      <c r="H25" s="77">
        <f>-SUM(OPEX!H102,OPEX!H109,OPEX!H116,OPEX!H123)</f>
        <v>-28452</v>
      </c>
      <c r="I25" s="77">
        <f>-SUM(OPEX!I102,OPEX!I109,OPEX!I116,OPEX!I123)</f>
        <v>-28797</v>
      </c>
      <c r="J25" s="77">
        <f>-SUM(OPEX!J102,OPEX!J109,OPEX!J116,OPEX!J123)</f>
        <v>-29298</v>
      </c>
      <c r="K25" s="77">
        <f>-SUM(OPEX!K102,OPEX!K109,OPEX!K116,OPEX!K123)</f>
        <v>-29768</v>
      </c>
      <c r="L25" s="77">
        <f>-SUM(OPEX!L102,OPEX!L109,OPEX!L116,OPEX!L123)</f>
        <v>-30244</v>
      </c>
      <c r="M25" s="77">
        <f>-SUM(OPEX!M102,OPEX!M109,OPEX!M116,OPEX!M123)</f>
        <v>-30620</v>
      </c>
      <c r="N25" s="77">
        <f>-SUM(OPEX!N102,OPEX!N109,OPEX!N116,OPEX!N123)</f>
        <v>-31511</v>
      </c>
      <c r="O25" s="77">
        <f>-SUM(OPEX!O102,OPEX!O109,OPEX!O116,OPEX!O123)</f>
        <v>-32409</v>
      </c>
      <c r="P25" s="77">
        <f>-SUM(OPEX!P102,OPEX!P109,OPEX!P116,OPEX!P123)</f>
        <v>-33321</v>
      </c>
      <c r="Q25" s="77">
        <f>-SUM(OPEX!Q102,OPEX!Q109,OPEX!Q116,OPEX!Q123)</f>
        <v>-34136</v>
      </c>
      <c r="R25" s="77">
        <f>-SUM(OPEX!R102,OPEX!R109,OPEX!R116,OPEX!R123)</f>
        <v>-34845</v>
      </c>
      <c r="S25" s="77">
        <f>-SUM(OPEX!S102,OPEX!S109,OPEX!S116,OPEX!S123)</f>
        <v>-35559</v>
      </c>
      <c r="T25" s="77">
        <f>-SUM(OPEX!T102,OPEX!T109,OPEX!T116,OPEX!T123)</f>
        <v>-36279</v>
      </c>
      <c r="U25" s="77">
        <f>-SUM(OPEX!U102,OPEX!U109,OPEX!U116,OPEX!U123)</f>
        <v>-36445</v>
      </c>
      <c r="V25" s="77">
        <f>-SUM(OPEX!V102,OPEX!V109,OPEX!V116,OPEX!V123)</f>
        <v>-36612</v>
      </c>
      <c r="W25" s="77">
        <f>-SUM(OPEX!W102,OPEX!W109,OPEX!W116,OPEX!W123)</f>
        <v>-36680</v>
      </c>
      <c r="X25" s="77">
        <f>-SUM(OPEX!X102,OPEX!X109,OPEX!X116,OPEX!X123)</f>
        <v>-36747</v>
      </c>
      <c r="Y25" s="77">
        <f>-SUM(OPEX!Y102,OPEX!Y109,OPEX!Y116,OPEX!Y123)</f>
        <v>-36815</v>
      </c>
      <c r="Z25" s="77">
        <f>-SUM(OPEX!Z102,OPEX!Z109,OPEX!Z116,OPEX!Z123)</f>
        <v>-36884</v>
      </c>
      <c r="AA25" s="77">
        <f>-SUM(OPEX!AA102,OPEX!AA109,OPEX!AA116,OPEX!AA123)</f>
        <v>-36952</v>
      </c>
      <c r="AB25" s="77">
        <f>-SUM(OPEX!AB102,OPEX!AB109,OPEX!AB116,OPEX!AB123)</f>
        <v>-36955</v>
      </c>
      <c r="AC25" s="77">
        <f>-SUM(OPEX!AC102,OPEX!AC109,OPEX!AC116,OPEX!AC123)</f>
        <v>-36957</v>
      </c>
      <c r="AD25" s="77">
        <f>-SUM(OPEX!AD102,OPEX!AD109,OPEX!AD116,OPEX!AD123)</f>
        <v>-36959</v>
      </c>
      <c r="AE25" s="77">
        <f>-SUM(OPEX!AE102,OPEX!AE109,OPEX!AE116,OPEX!AE123)</f>
        <v>-36961</v>
      </c>
      <c r="AF25" s="77">
        <f>-SUM(OPEX!AF102,OPEX!AF109,OPEX!AF116,OPEX!AF123)</f>
        <v>-36963</v>
      </c>
      <c r="AG25" s="77">
        <f>-SUM(OPEX!AG102,OPEX!AG109,OPEX!AG116,OPEX!AG123)</f>
        <v>-36964</v>
      </c>
      <c r="AH25" s="77">
        <f>-SUM(OPEX!AH102,OPEX!AH109,OPEX!AH116,OPEX!AH123)</f>
        <v>-36964</v>
      </c>
      <c r="AI25" s="77">
        <f>-SUM(OPEX!AI102,OPEX!AI109,OPEX!AI116,OPEX!AI123)</f>
        <v>-36965</v>
      </c>
      <c r="AJ25" s="77">
        <f>-SUM(OPEX!AJ102,OPEX!AJ109,OPEX!AJ116,OPEX!AJ123)</f>
        <v>-36966</v>
      </c>
      <c r="AK25" s="77">
        <f>-SUM(OPEX!AK102,OPEX!AK109,OPEX!AK116,OPEX!AK123)</f>
        <v>-36966</v>
      </c>
      <c r="AL25" s="77">
        <f>-SUM(OPEX!AL102,OPEX!AL109,OPEX!AL116,OPEX!AL123)</f>
        <v>-36966</v>
      </c>
      <c r="AM25" s="77">
        <f>-SUM(OPEX!AM102,OPEX!AM109,OPEX!AM116,OPEX!AM123)</f>
        <v>-36966</v>
      </c>
      <c r="AN25" s="77">
        <f>-SUM(OPEX!AN102,OPEX!AN109,OPEX!AN116,OPEX!AN123)</f>
        <v>-36966</v>
      </c>
      <c r="AO25" s="77">
        <f>-SUM(OPEX!AO102,OPEX!AO109,OPEX!AO116,OPEX!AO123)</f>
        <v>-36966</v>
      </c>
      <c r="AP25" s="77">
        <f>-SUM(OPEX!AP102,OPEX!AP109,OPEX!AP116,OPEX!AP123)</f>
        <v>-36966</v>
      </c>
      <c r="AQ25" s="8"/>
    </row>
    <row r="26" spans="2:43">
      <c r="B26" s="5"/>
      <c r="F26" s="43" t="s">
        <v>15</v>
      </c>
      <c r="G26" s="76">
        <f t="shared" si="5"/>
        <v>-648061</v>
      </c>
      <c r="H26" s="77">
        <f>-SUM(OPEX!H103,OPEX!H110,OPEX!H117,OPEX!H124)</f>
        <v>-12572</v>
      </c>
      <c r="I26" s="77">
        <f>-SUM(OPEX!I103,OPEX!I110,OPEX!I117,OPEX!I124)</f>
        <v>-14654</v>
      </c>
      <c r="J26" s="77">
        <f>-SUM(OPEX!J103,OPEX!J110,OPEX!J117,OPEX!J124)</f>
        <v>-14968</v>
      </c>
      <c r="K26" s="77">
        <f>-SUM(OPEX!K103,OPEX!K110,OPEX!K117,OPEX!K124)</f>
        <v>-15219</v>
      </c>
      <c r="L26" s="77">
        <f>-SUM(OPEX!L103,OPEX!L110,OPEX!L117,OPEX!L124)</f>
        <v>-15468</v>
      </c>
      <c r="M26" s="77">
        <f>-SUM(OPEX!M103,OPEX!M110,OPEX!M117,OPEX!M124)</f>
        <v>-15793</v>
      </c>
      <c r="N26" s="77">
        <f>-SUM(OPEX!N103,OPEX!N110,OPEX!N117,OPEX!N124)</f>
        <v>-16315</v>
      </c>
      <c r="O26" s="77">
        <f>-SUM(OPEX!O103,OPEX!O110,OPEX!O117,OPEX!O124)</f>
        <v>-16843</v>
      </c>
      <c r="P26" s="77">
        <f>-SUM(OPEX!P103,OPEX!P110,OPEX!P117,OPEX!P124)</f>
        <v>-17377</v>
      </c>
      <c r="Q26" s="77">
        <f>-SUM(OPEX!Q103,OPEX!Q110,OPEX!Q117,OPEX!Q124)</f>
        <v>-17873</v>
      </c>
      <c r="R26" s="77">
        <f>-SUM(OPEX!R103,OPEX!R110,OPEX!R117,OPEX!R124)</f>
        <v>-18320</v>
      </c>
      <c r="S26" s="77">
        <f>-SUM(OPEX!S103,OPEX!S110,OPEX!S117,OPEX!S124)</f>
        <v>-18772</v>
      </c>
      <c r="T26" s="77">
        <f>-SUM(OPEX!T103,OPEX!T110,OPEX!T117,OPEX!T124)</f>
        <v>-19225</v>
      </c>
      <c r="U26" s="77">
        <f>-SUM(OPEX!U103,OPEX!U110,OPEX!U117,OPEX!U124)</f>
        <v>-19419</v>
      </c>
      <c r="V26" s="77">
        <f>-SUM(OPEX!V103,OPEX!V110,OPEX!V117,OPEX!V124)</f>
        <v>-19615</v>
      </c>
      <c r="W26" s="77">
        <f>-SUM(OPEX!W103,OPEX!W110,OPEX!W117,OPEX!W124)</f>
        <v>-19653</v>
      </c>
      <c r="X26" s="77">
        <f>-SUM(OPEX!X103,OPEX!X110,OPEX!X117,OPEX!X124)</f>
        <v>-19687</v>
      </c>
      <c r="Y26" s="77">
        <f>-SUM(OPEX!Y103,OPEX!Y110,OPEX!Y117,OPEX!Y124)</f>
        <v>-19726</v>
      </c>
      <c r="Z26" s="77">
        <f>-SUM(OPEX!Z103,OPEX!Z110,OPEX!Z117,OPEX!Z124)</f>
        <v>-19763</v>
      </c>
      <c r="AA26" s="77">
        <f>-SUM(OPEX!AA103,OPEX!AA110,OPEX!AA117,OPEX!AA124)</f>
        <v>-19798</v>
      </c>
      <c r="AB26" s="77">
        <f>-SUM(OPEX!AB103,OPEX!AB110,OPEX!AB117,OPEX!AB124)</f>
        <v>-19802</v>
      </c>
      <c r="AC26" s="77">
        <f>-SUM(OPEX!AC103,OPEX!AC110,OPEX!AC117,OPEX!AC124)</f>
        <v>-19805</v>
      </c>
      <c r="AD26" s="77">
        <f>-SUM(OPEX!AD103,OPEX!AD110,OPEX!AD117,OPEX!AD124)</f>
        <v>-19807</v>
      </c>
      <c r="AE26" s="77">
        <f>-SUM(OPEX!AE103,OPEX!AE110,OPEX!AE117,OPEX!AE124)</f>
        <v>-19810</v>
      </c>
      <c r="AF26" s="77">
        <f>-SUM(OPEX!AF103,OPEX!AF110,OPEX!AF117,OPEX!AF124)</f>
        <v>-19813</v>
      </c>
      <c r="AG26" s="77">
        <f>-SUM(OPEX!AG103,OPEX!AG110,OPEX!AG117,OPEX!AG124)</f>
        <v>-19812</v>
      </c>
      <c r="AH26" s="77">
        <f>-SUM(OPEX!AH103,OPEX!AH110,OPEX!AH117,OPEX!AH124)</f>
        <v>-19809</v>
      </c>
      <c r="AI26" s="77">
        <f>-SUM(OPEX!AI103,OPEX!AI110,OPEX!AI117,OPEX!AI124)</f>
        <v>-19806</v>
      </c>
      <c r="AJ26" s="77">
        <f>-SUM(OPEX!AJ103,OPEX!AJ110,OPEX!AJ117,OPEX!AJ124)</f>
        <v>-19804</v>
      </c>
      <c r="AK26" s="77">
        <f>-SUM(OPEX!AK103,OPEX!AK110,OPEX!AK117,OPEX!AK124)</f>
        <v>-19801</v>
      </c>
      <c r="AL26" s="77">
        <f>-SUM(OPEX!AL103,OPEX!AL110,OPEX!AL117,OPEX!AL124)</f>
        <v>-19796</v>
      </c>
      <c r="AM26" s="77">
        <f>-SUM(OPEX!AM103,OPEX!AM110,OPEX!AM117,OPEX!AM124)</f>
        <v>-19792</v>
      </c>
      <c r="AN26" s="77">
        <f>-SUM(OPEX!AN103,OPEX!AN110,OPEX!AN117,OPEX!AN124)</f>
        <v>-19787</v>
      </c>
      <c r="AO26" s="77">
        <f>-SUM(OPEX!AO103,OPEX!AO110,OPEX!AO117,OPEX!AO124)</f>
        <v>-19781</v>
      </c>
      <c r="AP26" s="77">
        <f>-SUM(OPEX!AP103,OPEX!AP110,OPEX!AP117,OPEX!AP124)</f>
        <v>-19776</v>
      </c>
      <c r="AQ26" s="8"/>
    </row>
    <row r="27" spans="2:43">
      <c r="B27" s="5"/>
      <c r="F27" s="43" t="s">
        <v>114</v>
      </c>
      <c r="G27" s="76">
        <f t="shared" si="5"/>
        <v>-2704.6546627272287</v>
      </c>
      <c r="H27" s="77">
        <v>-2704.6546627272287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77">
        <v>0</v>
      </c>
      <c r="AB27" s="77">
        <v>0</v>
      </c>
      <c r="AC27" s="77">
        <v>0</v>
      </c>
      <c r="AD27" s="77">
        <v>0</v>
      </c>
      <c r="AE27" s="77">
        <v>0</v>
      </c>
      <c r="AF27" s="77">
        <v>0</v>
      </c>
      <c r="AG27" s="77">
        <v>0</v>
      </c>
      <c r="AH27" s="77">
        <v>0</v>
      </c>
      <c r="AI27" s="77">
        <v>0</v>
      </c>
      <c r="AJ27" s="77">
        <v>0</v>
      </c>
      <c r="AK27" s="77">
        <v>0</v>
      </c>
      <c r="AL27" s="77">
        <v>0</v>
      </c>
      <c r="AM27" s="77">
        <v>0</v>
      </c>
      <c r="AN27" s="77">
        <v>0</v>
      </c>
      <c r="AO27" s="77">
        <v>0</v>
      </c>
      <c r="AP27" s="77"/>
      <c r="AQ27" s="8"/>
    </row>
    <row r="28" spans="2:43">
      <c r="B28" s="5"/>
      <c r="F28" s="43" t="s">
        <v>59</v>
      </c>
      <c r="G28" s="76">
        <f t="shared" si="5"/>
        <v>-308142.6005840876</v>
      </c>
      <c r="H28" s="77">
        <v>-7695.8755714055596</v>
      </c>
      <c r="I28" s="77">
        <v>-7798.5874271683051</v>
      </c>
      <c r="J28" s="77">
        <v>-8259.3714884435849</v>
      </c>
      <c r="K28" s="77">
        <v>-8660.6494522852408</v>
      </c>
      <c r="L28" s="77">
        <v>-9136.9425638349367</v>
      </c>
      <c r="M28" s="77">
        <v>-9306.9091072927495</v>
      </c>
      <c r="N28" s="77">
        <v>-9495.5555513456002</v>
      </c>
      <c r="O28" s="77">
        <v>-9300.0402085760215</v>
      </c>
      <c r="P28" s="77">
        <v>-9138.5255122011677</v>
      </c>
      <c r="Q28" s="77">
        <v>-8891.8435061281198</v>
      </c>
      <c r="R28" s="77">
        <v>-8649.8233144115438</v>
      </c>
      <c r="S28" s="77">
        <v>-8785.930620799154</v>
      </c>
      <c r="T28" s="77">
        <v>-8925.5625021269643</v>
      </c>
      <c r="U28" s="77">
        <v>-8934.3035883371886</v>
      </c>
      <c r="V28" s="77">
        <v>-8943.2699763297496</v>
      </c>
      <c r="W28" s="77">
        <v>-8935.9351535736459</v>
      </c>
      <c r="X28" s="77">
        <v>-8932.3360226217465</v>
      </c>
      <c r="Y28" s="77">
        <v>-8929.6203826003093</v>
      </c>
      <c r="Z28" s="77">
        <v>-8927.7290720130677</v>
      </c>
      <c r="AA28" s="77">
        <v>-8926.5417583593644</v>
      </c>
      <c r="AB28" s="77">
        <v>-8911.569551315557</v>
      </c>
      <c r="AC28" s="77">
        <v>-8897.1995571840725</v>
      </c>
      <c r="AD28" s="77">
        <v>-8883.4086877205918</v>
      </c>
      <c r="AE28" s="77">
        <v>-8870.1411931767525</v>
      </c>
      <c r="AF28" s="77">
        <v>-8857.3555190962652</v>
      </c>
      <c r="AG28" s="77">
        <v>-8832.0276880671754</v>
      </c>
      <c r="AH28" s="77">
        <v>-8807.1114941217184</v>
      </c>
      <c r="AI28" s="77">
        <v>-8782.6458962105862</v>
      </c>
      <c r="AJ28" s="77">
        <v>-8758.62705776031</v>
      </c>
      <c r="AK28" s="77">
        <v>-8735.0776863867595</v>
      </c>
      <c r="AL28" s="77">
        <v>-8701.2531570209412</v>
      </c>
      <c r="AM28" s="77">
        <v>-8667.7011049519533</v>
      </c>
      <c r="AN28" s="77">
        <v>-8635.2788492260624</v>
      </c>
      <c r="AO28" s="77">
        <v>-8604.9655892885403</v>
      </c>
      <c r="AP28" s="77">
        <v>-8622.8847727062694</v>
      </c>
      <c r="AQ28" s="8"/>
    </row>
    <row r="29" spans="2:43">
      <c r="B29" s="5"/>
      <c r="F29" s="43" t="s">
        <v>60</v>
      </c>
      <c r="G29" s="76">
        <f t="shared" si="5"/>
        <v>-8167233.22283273</v>
      </c>
      <c r="H29" s="77">
        <v>-302181.64631318464</v>
      </c>
      <c r="I29" s="77">
        <v>-302796.55772023153</v>
      </c>
      <c r="J29" s="77">
        <v>-296108.23829459667</v>
      </c>
      <c r="K29" s="77">
        <v>-288184.7538578313</v>
      </c>
      <c r="L29" s="77">
        <v>-269712.31807915325</v>
      </c>
      <c r="M29" s="77">
        <v>-261486.24549705622</v>
      </c>
      <c r="N29" s="77">
        <v>-253112.33447540351</v>
      </c>
      <c r="O29" s="77">
        <v>-244808.51648732554</v>
      </c>
      <c r="P29" s="77">
        <v>-237169.77164127165</v>
      </c>
      <c r="Q29" s="77">
        <v>-227407.35214396386</v>
      </c>
      <c r="R29" s="77">
        <v>-219425.43543814289</v>
      </c>
      <c r="S29" s="77">
        <v>-219902.01503607136</v>
      </c>
      <c r="T29" s="77">
        <v>-220378.58188507141</v>
      </c>
      <c r="U29" s="77">
        <v>-220855.33826814286</v>
      </c>
      <c r="V29" s="77">
        <v>-221332.09465121428</v>
      </c>
      <c r="W29" s="77">
        <v>-221424.13086642855</v>
      </c>
      <c r="X29" s="77">
        <v>-221516.16708164287</v>
      </c>
      <c r="Y29" s="77">
        <v>-221608.20329685716</v>
      </c>
      <c r="Z29" s="77">
        <v>-221700.23951207139</v>
      </c>
      <c r="AA29" s="77">
        <v>-221792.27572728571</v>
      </c>
      <c r="AB29" s="77">
        <v>-221536.84839357142</v>
      </c>
      <c r="AC29" s="77">
        <v>-221281.42105985712</v>
      </c>
      <c r="AD29" s="77">
        <v>-221025.99372614289</v>
      </c>
      <c r="AE29" s="77">
        <v>-220770.5663924285</v>
      </c>
      <c r="AF29" s="77">
        <v>-220515.13905871427</v>
      </c>
      <c r="AG29" s="77">
        <v>-219937.97041435711</v>
      </c>
      <c r="AH29" s="77">
        <v>-219360.78902107142</v>
      </c>
      <c r="AI29" s="77">
        <v>-218783.43084264285</v>
      </c>
      <c r="AJ29" s="77">
        <v>-218206.24944935713</v>
      </c>
      <c r="AK29" s="77">
        <v>-217629.06805607141</v>
      </c>
      <c r="AL29" s="77">
        <v>-216771.50797600002</v>
      </c>
      <c r="AM29" s="77">
        <v>-215914.12468107147</v>
      </c>
      <c r="AN29" s="77">
        <v>-215056.74138614282</v>
      </c>
      <c r="AO29" s="77">
        <v>-214199.35809121426</v>
      </c>
      <c r="AP29" s="77">
        <v>-213341.79801114285</v>
      </c>
      <c r="AQ29" s="8"/>
    </row>
    <row r="30" spans="2:43">
      <c r="B30" s="5"/>
      <c r="F30" s="43" t="s">
        <v>61</v>
      </c>
      <c r="G30" s="76">
        <f t="shared" si="5"/>
        <v>-11429.634999999997</v>
      </c>
      <c r="H30" s="77">
        <v>-672.72050000000002</v>
      </c>
      <c r="I30" s="77">
        <v>-672.72050000000002</v>
      </c>
      <c r="J30" s="77">
        <v>-672.72050000000002</v>
      </c>
      <c r="K30" s="77">
        <v>-672.72050000000002</v>
      </c>
      <c r="L30" s="77">
        <v>-672.72050000000002</v>
      </c>
      <c r="M30" s="77">
        <v>-480.87525000000005</v>
      </c>
      <c r="N30" s="77">
        <v>-480.87525000000005</v>
      </c>
      <c r="O30" s="77">
        <v>-480.87525000000005</v>
      </c>
      <c r="P30" s="77">
        <v>-480.87525000000005</v>
      </c>
      <c r="Q30" s="77">
        <v>-480.87525000000005</v>
      </c>
      <c r="R30" s="77">
        <v>-222.75400000000002</v>
      </c>
      <c r="S30" s="77">
        <v>-222.75400000000002</v>
      </c>
      <c r="T30" s="77">
        <v>-222.75400000000002</v>
      </c>
      <c r="U30" s="77">
        <v>-222.75400000000002</v>
      </c>
      <c r="V30" s="77">
        <v>-222.75400000000002</v>
      </c>
      <c r="W30" s="77">
        <v>-108.53800000000001</v>
      </c>
      <c r="X30" s="77">
        <v>-108.53800000000001</v>
      </c>
      <c r="Y30" s="77">
        <v>-108.53800000000001</v>
      </c>
      <c r="Z30" s="77">
        <v>-108.53800000000001</v>
      </c>
      <c r="AA30" s="77">
        <v>-108.53800000000001</v>
      </c>
      <c r="AB30" s="77">
        <v>-77.306000000000012</v>
      </c>
      <c r="AC30" s="77">
        <v>-77.306000000000012</v>
      </c>
      <c r="AD30" s="77">
        <v>-77.306000000000012</v>
      </c>
      <c r="AE30" s="77">
        <v>-77.306000000000012</v>
      </c>
      <c r="AF30" s="77">
        <v>-77.306000000000012</v>
      </c>
      <c r="AG30" s="77">
        <v>-51.012750000000004</v>
      </c>
      <c r="AH30" s="77">
        <v>-51.012750000000004</v>
      </c>
      <c r="AI30" s="77">
        <v>-51.012750000000004</v>
      </c>
      <c r="AJ30" s="77">
        <v>-51.012750000000004</v>
      </c>
      <c r="AK30" s="77">
        <v>-51.012750000000004</v>
      </c>
      <c r="AL30" s="77">
        <v>-672.72050000000002</v>
      </c>
      <c r="AM30" s="77">
        <v>-672.72050000000002</v>
      </c>
      <c r="AN30" s="77">
        <v>-672.72050000000002</v>
      </c>
      <c r="AO30" s="77">
        <v>-672.72050000000002</v>
      </c>
      <c r="AP30" s="77">
        <v>-672.72050000000002</v>
      </c>
      <c r="AQ30" s="8"/>
    </row>
    <row r="31" spans="2:43">
      <c r="B31" s="5"/>
      <c r="F31" s="43" t="s">
        <v>115</v>
      </c>
      <c r="G31" s="76">
        <f t="shared" si="5"/>
        <v>-82671.922076879535</v>
      </c>
      <c r="H31" s="77">
        <v>-2518.1161994292338</v>
      </c>
      <c r="I31" s="77">
        <v>-2548.8107564644683</v>
      </c>
      <c r="J31" s="77">
        <v>-2522.6291593362944</v>
      </c>
      <c r="K31" s="77">
        <v>-2494.6217371524672</v>
      </c>
      <c r="L31" s="77">
        <v>-2407.194558259077</v>
      </c>
      <c r="M31" s="77">
        <v>-2365.8849690985917</v>
      </c>
      <c r="N31" s="77">
        <v>-2366.2804139903283</v>
      </c>
      <c r="O31" s="77">
        <v>-2338.1813240499387</v>
      </c>
      <c r="P31" s="77">
        <v>-2352.637599819669</v>
      </c>
      <c r="Q31" s="77">
        <v>-2316.5305023331302</v>
      </c>
      <c r="R31" s="77">
        <v>-2281.1253125540252</v>
      </c>
      <c r="S31" s="77">
        <v>-2307.8082105436679</v>
      </c>
      <c r="T31" s="77">
        <v>-2334.836044788668</v>
      </c>
      <c r="U31" s="77">
        <v>-2342.1048267040255</v>
      </c>
      <c r="V31" s="77">
        <v>-2349.3986086193827</v>
      </c>
      <c r="W31" s="77">
        <v>-2350.8177096954537</v>
      </c>
      <c r="X31" s="77">
        <v>-2352.7728907715255</v>
      </c>
      <c r="Y31" s="77">
        <v>-2354.7680718475967</v>
      </c>
      <c r="Z31" s="77">
        <v>-2356.9682529236675</v>
      </c>
      <c r="AA31" s="77">
        <v>-2359.1634339997395</v>
      </c>
      <c r="AB31" s="77">
        <v>-2357.3951373311679</v>
      </c>
      <c r="AC31" s="77">
        <v>-2355.7980006625962</v>
      </c>
      <c r="AD31" s="77">
        <v>-2354.1808639940255</v>
      </c>
      <c r="AE31" s="77">
        <v>-2352.5837273254533</v>
      </c>
      <c r="AF31" s="77">
        <v>-2350.981590656882</v>
      </c>
      <c r="AG31" s="77">
        <v>-2346.9542811850965</v>
      </c>
      <c r="AH31" s="77">
        <v>-2343.0583742186677</v>
      </c>
      <c r="AI31" s="77">
        <v>-2339.161583326525</v>
      </c>
      <c r="AJ31" s="77">
        <v>-2335.2756763600964</v>
      </c>
      <c r="AK31" s="77">
        <v>-2331.374769393668</v>
      </c>
      <c r="AL31" s="77">
        <v>-2328.620507743311</v>
      </c>
      <c r="AM31" s="77">
        <v>-2322.7535912686685</v>
      </c>
      <c r="AN31" s="77">
        <v>-2316.9166747940249</v>
      </c>
      <c r="AO31" s="77">
        <v>-2311.034758319382</v>
      </c>
      <c r="AP31" s="77">
        <v>-2305.1819579190251</v>
      </c>
      <c r="AQ31" s="8"/>
    </row>
    <row r="32" spans="2:43">
      <c r="B32" s="5"/>
      <c r="F32" s="43" t="s">
        <v>62</v>
      </c>
      <c r="G32" s="76">
        <f t="shared" si="5"/>
        <v>-220320.55754317524</v>
      </c>
      <c r="H32" s="77">
        <v>-6294.8730726621452</v>
      </c>
      <c r="I32" s="77">
        <v>-6294.8730726621452</v>
      </c>
      <c r="J32" s="77">
        <v>-6294.8730726621452</v>
      </c>
      <c r="K32" s="77">
        <v>-6294.8730726621452</v>
      </c>
      <c r="L32" s="77">
        <v>-6294.8730726621452</v>
      </c>
      <c r="M32" s="77">
        <v>-6294.8730726621452</v>
      </c>
      <c r="N32" s="77">
        <v>-6294.8730726621452</v>
      </c>
      <c r="O32" s="77">
        <v>-6294.8730726621452</v>
      </c>
      <c r="P32" s="77">
        <v>-6294.8730726621452</v>
      </c>
      <c r="Q32" s="77">
        <v>-6294.8730726621452</v>
      </c>
      <c r="R32" s="77">
        <v>-6294.8730726621452</v>
      </c>
      <c r="S32" s="77">
        <v>-6294.8730726621452</v>
      </c>
      <c r="T32" s="77">
        <v>-6294.8730726621452</v>
      </c>
      <c r="U32" s="77">
        <v>-6294.8730726621452</v>
      </c>
      <c r="V32" s="77">
        <v>-6294.8730726621452</v>
      </c>
      <c r="W32" s="77">
        <v>-6294.8730726621452</v>
      </c>
      <c r="X32" s="77">
        <v>-6294.8730726621452</v>
      </c>
      <c r="Y32" s="77">
        <v>-6294.8730726621452</v>
      </c>
      <c r="Z32" s="77">
        <v>-6294.8730726621452</v>
      </c>
      <c r="AA32" s="77">
        <v>-6294.8730726621452</v>
      </c>
      <c r="AB32" s="77">
        <v>-6294.8730726621452</v>
      </c>
      <c r="AC32" s="77">
        <v>-6294.8730726621452</v>
      </c>
      <c r="AD32" s="77">
        <v>-6294.8730726621452</v>
      </c>
      <c r="AE32" s="77">
        <v>-6294.8730726621452</v>
      </c>
      <c r="AF32" s="77">
        <v>-6294.8730726621452</v>
      </c>
      <c r="AG32" s="77">
        <v>-6294.8730726621452</v>
      </c>
      <c r="AH32" s="77">
        <v>-6294.8730726621452</v>
      </c>
      <c r="AI32" s="77">
        <v>-6294.8730726621452</v>
      </c>
      <c r="AJ32" s="77">
        <v>-6294.8730726621452</v>
      </c>
      <c r="AK32" s="77">
        <v>-6294.8730726621452</v>
      </c>
      <c r="AL32" s="77">
        <v>-6294.8730726621452</v>
      </c>
      <c r="AM32" s="77">
        <v>-6294.8730726621452</v>
      </c>
      <c r="AN32" s="77">
        <v>-6294.8730726621452</v>
      </c>
      <c r="AO32" s="77">
        <v>-6294.8730726621452</v>
      </c>
      <c r="AP32" s="77">
        <v>-6294.8730726621452</v>
      </c>
      <c r="AQ32" s="8"/>
    </row>
    <row r="33" spans="2:43">
      <c r="B33" s="5"/>
      <c r="F33" s="43" t="s">
        <v>63</v>
      </c>
      <c r="G33" s="76">
        <f t="shared" si="5"/>
        <v>-1325197.9018691522</v>
      </c>
      <c r="H33" s="77">
        <v>-30243.451413177332</v>
      </c>
      <c r="I33" s="77">
        <v>-30628.80324842536</v>
      </c>
      <c r="J33" s="77">
        <v>-32690.408828830579</v>
      </c>
      <c r="K33" s="77">
        <v>-34630.042192274683</v>
      </c>
      <c r="L33" s="77">
        <v>-36940.416841814178</v>
      </c>
      <c r="M33" s="77">
        <v>-37951.740633361915</v>
      </c>
      <c r="N33" s="77">
        <v>-39074.747848867097</v>
      </c>
      <c r="O33" s="77">
        <v>-38570.520093524487</v>
      </c>
      <c r="P33" s="77">
        <v>-38187.887849325336</v>
      </c>
      <c r="Q33" s="77">
        <v>-37450.004009144875</v>
      </c>
      <c r="R33" s="77">
        <v>-36722.295076804199</v>
      </c>
      <c r="S33" s="77">
        <v>-37621.624182027132</v>
      </c>
      <c r="T33" s="77">
        <v>-38532.853648486445</v>
      </c>
      <c r="U33" s="77">
        <v>-38895.859795078468</v>
      </c>
      <c r="V33" s="77">
        <v>-39260.178286951828</v>
      </c>
      <c r="W33" s="77">
        <v>-39279.236264678919</v>
      </c>
      <c r="X33" s="77">
        <v>-39298.301264312497</v>
      </c>
      <c r="Y33" s="77">
        <v>-39317.38043215144</v>
      </c>
      <c r="Z33" s="77">
        <v>-39336.466840732988</v>
      </c>
      <c r="AA33" s="77">
        <v>-39355.516844207465</v>
      </c>
      <c r="AB33" s="77">
        <v>-39312.122795893469</v>
      </c>
      <c r="AC33" s="77">
        <v>-39268.749274430629</v>
      </c>
      <c r="AD33" s="77">
        <v>-39225.361776382488</v>
      </c>
      <c r="AE33" s="77">
        <v>-39181.960228478143</v>
      </c>
      <c r="AF33" s="77">
        <v>-39138.580085477653</v>
      </c>
      <c r="AG33" s="77">
        <v>-39037.653957348448</v>
      </c>
      <c r="AH33" s="77">
        <v>-38936.6903203361</v>
      </c>
      <c r="AI33" s="77">
        <v>-38835.726016018903</v>
      </c>
      <c r="AJ33" s="77">
        <v>-38734.76933368537</v>
      </c>
      <c r="AK33" s="77">
        <v>-38633.834197776778</v>
      </c>
      <c r="AL33" s="77">
        <v>-38482.868202411068</v>
      </c>
      <c r="AM33" s="77">
        <v>-38331.916583999518</v>
      </c>
      <c r="AN33" s="77">
        <v>-38180.936609026903</v>
      </c>
      <c r="AO33" s="77">
        <v>-38029.963514439703</v>
      </c>
      <c r="AP33" s="77">
        <v>-37879.033379269531</v>
      </c>
      <c r="AQ33" s="8"/>
    </row>
    <row r="34" spans="2:43">
      <c r="B34" s="5"/>
      <c r="F34" s="43" t="s">
        <v>87</v>
      </c>
      <c r="G34" s="76">
        <f t="shared" si="5"/>
        <v>-5103779.2058515474</v>
      </c>
      <c r="H34" s="77">
        <v>0</v>
      </c>
      <c r="I34" s="77">
        <v>-201264.75095211947</v>
      </c>
      <c r="J34" s="77">
        <v>-195484.9398835625</v>
      </c>
      <c r="K34" s="77">
        <v>-199938.22655087535</v>
      </c>
      <c r="L34" s="77">
        <v>-202704.65598896449</v>
      </c>
      <c r="M34" s="77">
        <v>-206611.9327338927</v>
      </c>
      <c r="N34" s="77">
        <v>-202578.58192965062</v>
      </c>
      <c r="O34" s="77">
        <v>-198631.01656641508</v>
      </c>
      <c r="P34" s="77">
        <v>-186468.77866816148</v>
      </c>
      <c r="Q34" s="77">
        <v>-175246.81097486778</v>
      </c>
      <c r="R34" s="77">
        <v>-162804.60328394803</v>
      </c>
      <c r="S34" s="77">
        <v>-150870.68388050189</v>
      </c>
      <c r="T34" s="77">
        <v>-145705.30435706815</v>
      </c>
      <c r="U34" s="77">
        <v>-140281.04627255164</v>
      </c>
      <c r="V34" s="77">
        <v>-132680.0055746811</v>
      </c>
      <c r="W34" s="77">
        <v>-125041.22681468911</v>
      </c>
      <c r="X34" s="77">
        <v>-125103.34644073201</v>
      </c>
      <c r="Y34" s="77">
        <v>-125165.48071078118</v>
      </c>
      <c r="Z34" s="77">
        <v>-125227.67881872039</v>
      </c>
      <c r="AA34" s="77">
        <v>-125289.8923811689</v>
      </c>
      <c r="AB34" s="77">
        <v>-125351.98247294337</v>
      </c>
      <c r="AC34" s="77">
        <v>-125214.77141302871</v>
      </c>
      <c r="AD34" s="77">
        <v>-125077.62501543271</v>
      </c>
      <c r="AE34" s="77">
        <v>-124940.43821576145</v>
      </c>
      <c r="AF34" s="77">
        <v>-124803.19937958592</v>
      </c>
      <c r="AG34" s="77">
        <v>-124666.0398208322</v>
      </c>
      <c r="AH34" s="77">
        <v>-124345.33890652447</v>
      </c>
      <c r="AI34" s="77">
        <v>-124024.52305910108</v>
      </c>
      <c r="AJ34" s="77">
        <v>-123703.69337712228</v>
      </c>
      <c r="AK34" s="77">
        <v>-123382.90328776836</v>
      </c>
      <c r="AL34" s="77">
        <v>-123062.18163693231</v>
      </c>
      <c r="AM34" s="77">
        <v>-122581.952118407</v>
      </c>
      <c r="AN34" s="77">
        <v>-122101.76448480412</v>
      </c>
      <c r="AO34" s="77">
        <v>-121621.48318995698</v>
      </c>
      <c r="AP34" s="77">
        <v>-241802.34668999468</v>
      </c>
      <c r="AQ34" s="8"/>
    </row>
    <row r="35" spans="2:43" ht="5.0999999999999996" customHeight="1">
      <c r="B35" s="5"/>
      <c r="F35" s="9"/>
      <c r="G35" s="21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8"/>
    </row>
    <row r="36" spans="2:43" s="45" customFormat="1">
      <c r="B36" s="26"/>
      <c r="F36" s="10" t="s">
        <v>16</v>
      </c>
      <c r="G36" s="76">
        <f t="shared" si="5"/>
        <v>17728799.37745804</v>
      </c>
      <c r="H36" s="76">
        <f>SUM(H19,H21)</f>
        <v>479331.40512148838</v>
      </c>
      <c r="I36" s="76">
        <f t="shared" ref="I36:AP36" si="7">SUM(I19,I21)</f>
        <v>287808.55327870278</v>
      </c>
      <c r="J36" s="76">
        <f t="shared" si="7"/>
        <v>357766.35056504619</v>
      </c>
      <c r="K36" s="76">
        <f t="shared" si="7"/>
        <v>410105.37294161739</v>
      </c>
      <c r="L36" s="76">
        <f t="shared" si="7"/>
        <v>485630.88690663676</v>
      </c>
      <c r="M36" s="76">
        <f t="shared" si="7"/>
        <v>511507.75304233597</v>
      </c>
      <c r="N36" s="76">
        <f t="shared" si="7"/>
        <v>539302.82497082744</v>
      </c>
      <c r="O36" s="76">
        <f t="shared" si="7"/>
        <v>523529.33814091654</v>
      </c>
      <c r="P36" s="76">
        <f t="shared" si="7"/>
        <v>511794.71870004782</v>
      </c>
      <c r="Q36" s="76">
        <f t="shared" si="7"/>
        <v>498367.84469131648</v>
      </c>
      <c r="R36" s="76">
        <f t="shared" si="7"/>
        <v>486626.86575634964</v>
      </c>
      <c r="S36" s="76">
        <f t="shared" si="7"/>
        <v>510309.72710394859</v>
      </c>
      <c r="T36" s="76">
        <f t="shared" si="7"/>
        <v>527609.23477339186</v>
      </c>
      <c r="U36" s="76">
        <f t="shared" si="7"/>
        <v>532366.19862148247</v>
      </c>
      <c r="V36" s="76">
        <f t="shared" si="7"/>
        <v>539323.42267350806</v>
      </c>
      <c r="W36" s="76">
        <f t="shared" si="7"/>
        <v>545687.26259475807</v>
      </c>
      <c r="X36" s="76">
        <f t="shared" si="7"/>
        <v>544736.80157682346</v>
      </c>
      <c r="Y36" s="76">
        <f t="shared" si="7"/>
        <v>543895.18704647478</v>
      </c>
      <c r="Z36" s="76">
        <f t="shared" si="7"/>
        <v>543121.38269928528</v>
      </c>
      <c r="AA36" s="76">
        <f t="shared" si="7"/>
        <v>542441.76656356524</v>
      </c>
      <c r="AB36" s="76">
        <f t="shared" si="7"/>
        <v>540797.17608502391</v>
      </c>
      <c r="AC36" s="76">
        <f t="shared" si="7"/>
        <v>539397.1559133844</v>
      </c>
      <c r="AD36" s="76">
        <f t="shared" si="7"/>
        <v>538077.742553744</v>
      </c>
      <c r="AE36" s="76">
        <f t="shared" si="7"/>
        <v>536823.62359373458</v>
      </c>
      <c r="AF36" s="76">
        <f t="shared" si="7"/>
        <v>535634.30117330886</v>
      </c>
      <c r="AG36" s="76">
        <f t="shared" si="7"/>
        <v>533330.15975783789</v>
      </c>
      <c r="AH36" s="76">
        <f t="shared" si="7"/>
        <v>531237.65861062799</v>
      </c>
      <c r="AI36" s="76">
        <f t="shared" si="7"/>
        <v>529205.07960811595</v>
      </c>
      <c r="AJ36" s="76">
        <f t="shared" si="7"/>
        <v>527229.44031776057</v>
      </c>
      <c r="AK36" s="76">
        <f t="shared" si="7"/>
        <v>525318.88103150844</v>
      </c>
      <c r="AL36" s="76">
        <f t="shared" si="7"/>
        <v>521868.0625500225</v>
      </c>
      <c r="AM36" s="76">
        <f t="shared" si="7"/>
        <v>519238.43900789972</v>
      </c>
      <c r="AN36" s="76">
        <f t="shared" si="7"/>
        <v>516752.28165348561</v>
      </c>
      <c r="AO36" s="76">
        <f t="shared" si="7"/>
        <v>514554.34652259096</v>
      </c>
      <c r="AP36" s="76">
        <f t="shared" si="7"/>
        <v>398072.13131047494</v>
      </c>
      <c r="AQ36" s="13"/>
    </row>
    <row r="37" spans="2:43" ht="5.0999999999999996" customHeight="1">
      <c r="B37" s="5"/>
      <c r="F37" s="9"/>
      <c r="G37" s="21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8"/>
    </row>
    <row r="38" spans="2:43">
      <c r="B38" s="5"/>
      <c r="F38" s="9" t="s">
        <v>86</v>
      </c>
      <c r="G38" s="76">
        <f t="shared" si="5"/>
        <v>-4330489.2248160727</v>
      </c>
      <c r="H38" s="77">
        <v>-163257.59635527109</v>
      </c>
      <c r="I38" s="77">
        <v>-153280.95764311228</v>
      </c>
      <c r="J38" s="77">
        <v>-199909.95009993523</v>
      </c>
      <c r="K38" s="77">
        <v>-206929.28208615191</v>
      </c>
      <c r="L38" s="77">
        <v>-219684.77651063039</v>
      </c>
      <c r="M38" s="77">
        <v>-224465.29931301289</v>
      </c>
      <c r="N38" s="77">
        <v>-223776.2110427302</v>
      </c>
      <c r="O38" s="77">
        <v>-213438.21793217724</v>
      </c>
      <c r="P38" s="77">
        <v>-204108.70988284005</v>
      </c>
      <c r="Q38" s="77">
        <v>-193367.5354913928</v>
      </c>
      <c r="R38" s="77">
        <v>-181982.14080495908</v>
      </c>
      <c r="S38" s="77">
        <v>-177090.75534549198</v>
      </c>
      <c r="T38" s="77">
        <v>-172991.75916356783</v>
      </c>
      <c r="U38" s="77">
        <v>-159059.99264160724</v>
      </c>
      <c r="V38" s="77">
        <v>-146531.86477659334</v>
      </c>
      <c r="W38" s="77">
        <v>-133564.21948985965</v>
      </c>
      <c r="X38" s="77">
        <v>-122023.24627158754</v>
      </c>
      <c r="Y38" s="77">
        <v>-111741.48898874686</v>
      </c>
      <c r="Z38" s="77">
        <v>-102604.39894139364</v>
      </c>
      <c r="AA38" s="77">
        <v>-94494.221400778813</v>
      </c>
      <c r="AB38" s="77">
        <v>-86747.187533894336</v>
      </c>
      <c r="AC38" s="77">
        <v>-79928.262466637738</v>
      </c>
      <c r="AD38" s="77">
        <v>-73951.057112164999</v>
      </c>
      <c r="AE38" s="77">
        <v>-68728.405510164186</v>
      </c>
      <c r="AF38" s="77">
        <v>-64194.496746869714</v>
      </c>
      <c r="AG38" s="77">
        <v>-60126.239252837768</v>
      </c>
      <c r="AH38" s="77">
        <v>-56728.136066136351</v>
      </c>
      <c r="AI38" s="77">
        <v>-53981.132877712851</v>
      </c>
      <c r="AJ38" s="77">
        <v>-51872.045443142772</v>
      </c>
      <c r="AK38" s="77">
        <v>-50434.911592101533</v>
      </c>
      <c r="AL38" s="77">
        <v>-49655.421898010238</v>
      </c>
      <c r="AM38" s="77">
        <v>-49966.853542665121</v>
      </c>
      <c r="AN38" s="77">
        <v>-51910.016798234727</v>
      </c>
      <c r="AO38" s="77">
        <v>-56899.713853238289</v>
      </c>
      <c r="AP38" s="77">
        <v>-71062.719940421899</v>
      </c>
      <c r="AQ38" s="8"/>
    </row>
    <row r="39" spans="2:43" ht="5.0999999999999996" customHeight="1">
      <c r="B39" s="5"/>
      <c r="F39" s="9"/>
      <c r="G39" s="21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8"/>
    </row>
    <row r="40" spans="2:43" s="45" customFormat="1">
      <c r="B40" s="26"/>
      <c r="F40" s="10" t="s">
        <v>17</v>
      </c>
      <c r="G40" s="76">
        <f t="shared" si="5"/>
        <v>13398310.152641971</v>
      </c>
      <c r="H40" s="76">
        <f>SUM(H36,H38)</f>
        <v>316073.80876621732</v>
      </c>
      <c r="I40" s="76">
        <f t="shared" ref="I40:AJ40" si="8">SUM(I36,I38)</f>
        <v>134527.59563559049</v>
      </c>
      <c r="J40" s="76">
        <f t="shared" si="8"/>
        <v>157856.40046511096</v>
      </c>
      <c r="K40" s="76">
        <f t="shared" si="8"/>
        <v>203176.09085546547</v>
      </c>
      <c r="L40" s="76">
        <f t="shared" si="8"/>
        <v>265946.11039600638</v>
      </c>
      <c r="M40" s="76">
        <f t="shared" si="8"/>
        <v>287042.45372932311</v>
      </c>
      <c r="N40" s="76">
        <f t="shared" si="8"/>
        <v>315526.61392809724</v>
      </c>
      <c r="O40" s="76">
        <f t="shared" si="8"/>
        <v>310091.1202087393</v>
      </c>
      <c r="P40" s="76">
        <f t="shared" si="8"/>
        <v>307686.00881720777</v>
      </c>
      <c r="Q40" s="76">
        <f t="shared" si="8"/>
        <v>305000.30919992365</v>
      </c>
      <c r="R40" s="76">
        <f t="shared" si="8"/>
        <v>304644.72495139053</v>
      </c>
      <c r="S40" s="76">
        <f t="shared" si="8"/>
        <v>333218.97175845661</v>
      </c>
      <c r="T40" s="76">
        <f t="shared" si="8"/>
        <v>354617.47560982406</v>
      </c>
      <c r="U40" s="76">
        <f t="shared" si="8"/>
        <v>373306.20597987523</v>
      </c>
      <c r="V40" s="76">
        <f t="shared" si="8"/>
        <v>392791.55789691472</v>
      </c>
      <c r="W40" s="76">
        <f t="shared" si="8"/>
        <v>412123.04310489842</v>
      </c>
      <c r="X40" s="76">
        <f t="shared" si="8"/>
        <v>422713.5553052359</v>
      </c>
      <c r="Y40" s="76">
        <f t="shared" si="8"/>
        <v>432153.69805772789</v>
      </c>
      <c r="Z40" s="76">
        <f t="shared" si="8"/>
        <v>440516.98375789163</v>
      </c>
      <c r="AA40" s="76">
        <f t="shared" si="8"/>
        <v>447947.54516278644</v>
      </c>
      <c r="AB40" s="76">
        <f t="shared" si="8"/>
        <v>454049.98855112959</v>
      </c>
      <c r="AC40" s="76">
        <f t="shared" si="8"/>
        <v>459468.89344674663</v>
      </c>
      <c r="AD40" s="76">
        <f t="shared" si="8"/>
        <v>464126.68544157897</v>
      </c>
      <c r="AE40" s="76">
        <f t="shared" si="8"/>
        <v>468095.21808357036</v>
      </c>
      <c r="AF40" s="76">
        <f t="shared" si="8"/>
        <v>471439.80442643916</v>
      </c>
      <c r="AG40" s="76">
        <f t="shared" si="8"/>
        <v>473203.9205050001</v>
      </c>
      <c r="AH40" s="76">
        <f t="shared" si="8"/>
        <v>474509.52254449163</v>
      </c>
      <c r="AI40" s="76">
        <f t="shared" si="8"/>
        <v>475223.94673040311</v>
      </c>
      <c r="AJ40" s="76">
        <f t="shared" si="8"/>
        <v>475357.39487461781</v>
      </c>
      <c r="AK40" s="76">
        <f t="shared" ref="AK40:AP40" si="9">SUM(AK36,AK38)</f>
        <v>474883.96943940688</v>
      </c>
      <c r="AL40" s="76">
        <f t="shared" si="9"/>
        <v>472212.64065201225</v>
      </c>
      <c r="AM40" s="76">
        <f t="shared" si="9"/>
        <v>469271.58546523459</v>
      </c>
      <c r="AN40" s="76">
        <f t="shared" si="9"/>
        <v>464842.26485525089</v>
      </c>
      <c r="AO40" s="76">
        <f t="shared" si="9"/>
        <v>457654.63266935269</v>
      </c>
      <c r="AP40" s="76">
        <f t="shared" si="9"/>
        <v>327009.41137005307</v>
      </c>
      <c r="AQ40" s="13"/>
    </row>
    <row r="41" spans="2:43" ht="5.0999999999999996" customHeight="1">
      <c r="B41" s="5"/>
      <c r="F41" s="9"/>
      <c r="G41" s="21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8"/>
    </row>
    <row r="42" spans="2:43">
      <c r="B42" s="5"/>
      <c r="F42" s="9" t="s">
        <v>18</v>
      </c>
      <c r="G42" s="76">
        <f t="shared" si="5"/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0</v>
      </c>
      <c r="AI42" s="77">
        <v>0</v>
      </c>
      <c r="AJ42" s="77">
        <v>0</v>
      </c>
      <c r="AK42" s="77">
        <v>0</v>
      </c>
      <c r="AL42" s="77">
        <v>0</v>
      </c>
      <c r="AM42" s="77">
        <v>0</v>
      </c>
      <c r="AN42" s="77">
        <v>0</v>
      </c>
      <c r="AO42" s="77">
        <v>0</v>
      </c>
      <c r="AP42" s="77">
        <v>0</v>
      </c>
      <c r="AQ42" s="8"/>
    </row>
    <row r="43" spans="2:43" ht="5.0999999999999996" customHeight="1">
      <c r="B43" s="5"/>
      <c r="F43" s="9"/>
      <c r="G43" s="21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8"/>
    </row>
    <row r="44" spans="2:43" s="45" customFormat="1">
      <c r="B44" s="26"/>
      <c r="F44" s="10" t="s">
        <v>19</v>
      </c>
      <c r="G44" s="76">
        <f t="shared" si="5"/>
        <v>13398310.152641971</v>
      </c>
      <c r="H44" s="76">
        <f>SUM(H40,H42)</f>
        <v>316073.80876621732</v>
      </c>
      <c r="I44" s="76">
        <f t="shared" ref="I44:AJ44" si="10">SUM(I40,I42)</f>
        <v>134527.59563559049</v>
      </c>
      <c r="J44" s="76">
        <f t="shared" si="10"/>
        <v>157856.40046511096</v>
      </c>
      <c r="K44" s="76">
        <f t="shared" si="10"/>
        <v>203176.09085546547</v>
      </c>
      <c r="L44" s="76">
        <f t="shared" si="10"/>
        <v>265946.11039600638</v>
      </c>
      <c r="M44" s="76">
        <f t="shared" si="10"/>
        <v>287042.45372932311</v>
      </c>
      <c r="N44" s="76">
        <f t="shared" si="10"/>
        <v>315526.61392809724</v>
      </c>
      <c r="O44" s="76">
        <f t="shared" si="10"/>
        <v>310091.1202087393</v>
      </c>
      <c r="P44" s="76">
        <f t="shared" si="10"/>
        <v>307686.00881720777</v>
      </c>
      <c r="Q44" s="76">
        <f t="shared" si="10"/>
        <v>305000.30919992365</v>
      </c>
      <c r="R44" s="76">
        <f t="shared" si="10"/>
        <v>304644.72495139053</v>
      </c>
      <c r="S44" s="76">
        <f t="shared" si="10"/>
        <v>333218.97175845661</v>
      </c>
      <c r="T44" s="76">
        <f t="shared" si="10"/>
        <v>354617.47560982406</v>
      </c>
      <c r="U44" s="76">
        <f t="shared" si="10"/>
        <v>373306.20597987523</v>
      </c>
      <c r="V44" s="76">
        <f t="shared" si="10"/>
        <v>392791.55789691472</v>
      </c>
      <c r="W44" s="76">
        <f t="shared" si="10"/>
        <v>412123.04310489842</v>
      </c>
      <c r="X44" s="76">
        <f t="shared" si="10"/>
        <v>422713.5553052359</v>
      </c>
      <c r="Y44" s="76">
        <f t="shared" si="10"/>
        <v>432153.69805772789</v>
      </c>
      <c r="Z44" s="76">
        <f t="shared" si="10"/>
        <v>440516.98375789163</v>
      </c>
      <c r="AA44" s="76">
        <f t="shared" si="10"/>
        <v>447947.54516278644</v>
      </c>
      <c r="AB44" s="76">
        <f t="shared" si="10"/>
        <v>454049.98855112959</v>
      </c>
      <c r="AC44" s="76">
        <f t="shared" si="10"/>
        <v>459468.89344674663</v>
      </c>
      <c r="AD44" s="76">
        <f t="shared" si="10"/>
        <v>464126.68544157897</v>
      </c>
      <c r="AE44" s="76">
        <f t="shared" si="10"/>
        <v>468095.21808357036</v>
      </c>
      <c r="AF44" s="76">
        <f t="shared" si="10"/>
        <v>471439.80442643916</v>
      </c>
      <c r="AG44" s="76">
        <f t="shared" si="10"/>
        <v>473203.9205050001</v>
      </c>
      <c r="AH44" s="76">
        <f t="shared" si="10"/>
        <v>474509.52254449163</v>
      </c>
      <c r="AI44" s="76">
        <f t="shared" si="10"/>
        <v>475223.94673040311</v>
      </c>
      <c r="AJ44" s="76">
        <f t="shared" si="10"/>
        <v>475357.39487461781</v>
      </c>
      <c r="AK44" s="76">
        <f t="shared" ref="AK44:AP44" si="11">SUM(AK40,AK42)</f>
        <v>474883.96943940688</v>
      </c>
      <c r="AL44" s="76">
        <f t="shared" si="11"/>
        <v>472212.64065201225</v>
      </c>
      <c r="AM44" s="76">
        <f t="shared" si="11"/>
        <v>469271.58546523459</v>
      </c>
      <c r="AN44" s="76">
        <f t="shared" si="11"/>
        <v>464842.26485525089</v>
      </c>
      <c r="AO44" s="76">
        <f t="shared" si="11"/>
        <v>457654.63266935269</v>
      </c>
      <c r="AP44" s="76">
        <f t="shared" si="11"/>
        <v>327009.41137005307</v>
      </c>
      <c r="AQ44" s="13"/>
    </row>
    <row r="45" spans="2:43" ht="5.0999999999999996" customHeight="1">
      <c r="B45" s="5"/>
      <c r="F45" s="9"/>
      <c r="G45" s="21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8"/>
    </row>
    <row r="46" spans="2:43">
      <c r="B46" s="5"/>
      <c r="F46" s="9" t="s">
        <v>20</v>
      </c>
      <c r="G46" s="76">
        <f t="shared" si="5"/>
        <v>-4555425.4518982703</v>
      </c>
      <c r="H46" s="77">
        <v>-107465.09498051392</v>
      </c>
      <c r="I46" s="77">
        <v>-45739.382516100726</v>
      </c>
      <c r="J46" s="77">
        <v>-53671.176158137685</v>
      </c>
      <c r="K46" s="77">
        <v>-69079.870890858336</v>
      </c>
      <c r="L46" s="77">
        <v>-90421.677534642164</v>
      </c>
      <c r="M46" s="77">
        <v>-97594.434267969773</v>
      </c>
      <c r="N46" s="77">
        <v>-107279.04873555306</v>
      </c>
      <c r="O46" s="77">
        <v>-105430.98087097128</v>
      </c>
      <c r="P46" s="77">
        <v>-104613.24299785055</v>
      </c>
      <c r="Q46" s="77">
        <v>-103700.10512797396</v>
      </c>
      <c r="R46" s="77">
        <v>-103579.20648347285</v>
      </c>
      <c r="S46" s="77">
        <v>-113294.45039787525</v>
      </c>
      <c r="T46" s="77">
        <v>-120569.9417073401</v>
      </c>
      <c r="U46" s="77">
        <v>-126924.1100331575</v>
      </c>
      <c r="V46" s="77">
        <v>-133549.12968495101</v>
      </c>
      <c r="W46" s="77">
        <v>-140121.83465566553</v>
      </c>
      <c r="X46" s="77">
        <v>-143722.6088037802</v>
      </c>
      <c r="Y46" s="77">
        <v>-146932.25733962748</v>
      </c>
      <c r="Z46" s="77">
        <v>-149775.77447768315</v>
      </c>
      <c r="AA46" s="77">
        <v>-152302.16535534739</v>
      </c>
      <c r="AB46" s="77">
        <v>-154376.99610738407</v>
      </c>
      <c r="AC46" s="77">
        <v>-156219.42377189384</v>
      </c>
      <c r="AD46" s="77">
        <v>-157803.07305013691</v>
      </c>
      <c r="AE46" s="77">
        <v>-159152.37414841392</v>
      </c>
      <c r="AF46" s="77">
        <v>-160289.53350498932</v>
      </c>
      <c r="AG46" s="77">
        <v>-160889.33297170003</v>
      </c>
      <c r="AH46" s="77">
        <v>-161333.23766512715</v>
      </c>
      <c r="AI46" s="77">
        <v>-161576.14188833715</v>
      </c>
      <c r="AJ46" s="77">
        <v>-161621.51425737006</v>
      </c>
      <c r="AK46" s="77">
        <v>-161460.5496093985</v>
      </c>
      <c r="AL46" s="77">
        <v>-160552.29782168416</v>
      </c>
      <c r="AM46" s="77">
        <v>-159552.33905817976</v>
      </c>
      <c r="AN46" s="77">
        <v>-158046.37005078531</v>
      </c>
      <c r="AO46" s="77">
        <v>-155602.57510757991</v>
      </c>
      <c r="AP46" s="77">
        <v>-111183.19986581797</v>
      </c>
      <c r="AQ46" s="8"/>
    </row>
    <row r="47" spans="2:43" ht="5.0999999999999996" customHeight="1">
      <c r="B47" s="5"/>
      <c r="F47" s="9"/>
      <c r="G47" s="21"/>
      <c r="H47" s="76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8"/>
    </row>
    <row r="48" spans="2:43" s="45" customFormat="1">
      <c r="B48" s="26"/>
      <c r="F48" s="10" t="s">
        <v>21</v>
      </c>
      <c r="G48" s="76">
        <f t="shared" si="5"/>
        <v>8842884.7007437013</v>
      </c>
      <c r="H48" s="76">
        <f>SUM(H44,H46)</f>
        <v>208608.71378570341</v>
      </c>
      <c r="I48" s="76">
        <f t="shared" ref="I48:AJ48" si="12">SUM(I44,I46)</f>
        <v>88788.213119489767</v>
      </c>
      <c r="J48" s="76">
        <f t="shared" si="12"/>
        <v>104185.22430697328</v>
      </c>
      <c r="K48" s="76">
        <f t="shared" si="12"/>
        <v>134096.21996460715</v>
      </c>
      <c r="L48" s="76">
        <f t="shared" si="12"/>
        <v>175524.43286136421</v>
      </c>
      <c r="M48" s="76">
        <f t="shared" si="12"/>
        <v>189448.01946135334</v>
      </c>
      <c r="N48" s="76">
        <f t="shared" si="12"/>
        <v>208247.56519254419</v>
      </c>
      <c r="O48" s="76">
        <f t="shared" si="12"/>
        <v>204660.13933776802</v>
      </c>
      <c r="P48" s="76">
        <f t="shared" si="12"/>
        <v>203072.76581935721</v>
      </c>
      <c r="Q48" s="76">
        <f t="shared" si="12"/>
        <v>201300.2040719497</v>
      </c>
      <c r="R48" s="76">
        <f t="shared" si="12"/>
        <v>201065.51846791769</v>
      </c>
      <c r="S48" s="76">
        <f t="shared" si="12"/>
        <v>219924.52136058136</v>
      </c>
      <c r="T48" s="76">
        <f t="shared" si="12"/>
        <v>234047.53390248396</v>
      </c>
      <c r="U48" s="76">
        <f t="shared" si="12"/>
        <v>246382.09594671772</v>
      </c>
      <c r="V48" s="76">
        <f t="shared" si="12"/>
        <v>259242.42821196371</v>
      </c>
      <c r="W48" s="76">
        <f t="shared" si="12"/>
        <v>272001.20844923286</v>
      </c>
      <c r="X48" s="76">
        <f t="shared" si="12"/>
        <v>278990.94650145574</v>
      </c>
      <c r="Y48" s="76">
        <f t="shared" si="12"/>
        <v>285221.44071810041</v>
      </c>
      <c r="Z48" s="76">
        <f t="shared" si="12"/>
        <v>290741.20928020845</v>
      </c>
      <c r="AA48" s="76">
        <f t="shared" si="12"/>
        <v>295645.37980743905</v>
      </c>
      <c r="AB48" s="76">
        <f t="shared" si="12"/>
        <v>299672.99244374549</v>
      </c>
      <c r="AC48" s="76">
        <f t="shared" si="12"/>
        <v>303249.46967485279</v>
      </c>
      <c r="AD48" s="76">
        <f t="shared" si="12"/>
        <v>306323.61239144206</v>
      </c>
      <c r="AE48" s="76">
        <f t="shared" si="12"/>
        <v>308942.84393515647</v>
      </c>
      <c r="AF48" s="76">
        <f t="shared" si="12"/>
        <v>311150.27092144988</v>
      </c>
      <c r="AG48" s="76">
        <f t="shared" si="12"/>
        <v>312314.58753330004</v>
      </c>
      <c r="AH48" s="76">
        <f t="shared" si="12"/>
        <v>313176.28487936448</v>
      </c>
      <c r="AI48" s="76">
        <f t="shared" si="12"/>
        <v>313647.80484206596</v>
      </c>
      <c r="AJ48" s="76">
        <f t="shared" si="12"/>
        <v>313735.88061724778</v>
      </c>
      <c r="AK48" s="76">
        <f t="shared" ref="AK48:AP48" si="13">SUM(AK44,AK46)</f>
        <v>313423.41983000841</v>
      </c>
      <c r="AL48" s="76">
        <f t="shared" si="13"/>
        <v>311660.3428303281</v>
      </c>
      <c r="AM48" s="76">
        <f t="shared" si="13"/>
        <v>309719.24640705483</v>
      </c>
      <c r="AN48" s="76">
        <f t="shared" si="13"/>
        <v>306795.89480446558</v>
      </c>
      <c r="AO48" s="76">
        <f t="shared" si="13"/>
        <v>302052.05756177276</v>
      </c>
      <c r="AP48" s="76">
        <f t="shared" si="13"/>
        <v>215826.21150423511</v>
      </c>
      <c r="AQ48" s="13"/>
    </row>
    <row r="49" spans="2:43" s="21" customFormat="1" ht="12.75">
      <c r="B49" s="5"/>
      <c r="C49" s="9"/>
      <c r="D49" s="9"/>
      <c r="E49" s="10"/>
      <c r="F49" s="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8"/>
    </row>
    <row r="50" spans="2:43" s="21" customFormat="1" ht="13.5" thickBot="1">
      <c r="B50" s="5"/>
      <c r="C50" s="9"/>
      <c r="D50" s="14" t="s">
        <v>109</v>
      </c>
      <c r="E50" s="14"/>
      <c r="F50" s="14"/>
      <c r="G50" s="1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8"/>
    </row>
    <row r="51" spans="2:43" s="21" customFormat="1" ht="13.5" thickTop="1">
      <c r="B51" s="5"/>
      <c r="C51" s="9"/>
      <c r="D51" s="9"/>
      <c r="E51" s="10"/>
      <c r="F51" s="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8"/>
    </row>
    <row r="52" spans="2:43" s="45" customFormat="1">
      <c r="B52" s="26"/>
      <c r="F52" s="90" t="str">
        <f>F48</f>
        <v>Lucro Líquido</v>
      </c>
      <c r="G52" s="76">
        <f t="shared" ref="G52:G57" si="14">SUM(H52:AP52)</f>
        <v>8842884.7007437013</v>
      </c>
      <c r="H52" s="76">
        <f>H48</f>
        <v>208608.71378570341</v>
      </c>
      <c r="I52" s="76">
        <f t="shared" ref="I52:AP52" si="15">I48</f>
        <v>88788.213119489767</v>
      </c>
      <c r="J52" s="76">
        <f t="shared" si="15"/>
        <v>104185.22430697328</v>
      </c>
      <c r="K52" s="76">
        <f t="shared" si="15"/>
        <v>134096.21996460715</v>
      </c>
      <c r="L52" s="76">
        <f t="shared" si="15"/>
        <v>175524.43286136421</v>
      </c>
      <c r="M52" s="76">
        <f t="shared" si="15"/>
        <v>189448.01946135334</v>
      </c>
      <c r="N52" s="76">
        <f t="shared" si="15"/>
        <v>208247.56519254419</v>
      </c>
      <c r="O52" s="76">
        <f t="shared" si="15"/>
        <v>204660.13933776802</v>
      </c>
      <c r="P52" s="76">
        <f t="shared" si="15"/>
        <v>203072.76581935721</v>
      </c>
      <c r="Q52" s="76">
        <f t="shared" si="15"/>
        <v>201300.2040719497</v>
      </c>
      <c r="R52" s="76">
        <f t="shared" si="15"/>
        <v>201065.51846791769</v>
      </c>
      <c r="S52" s="76">
        <f t="shared" si="15"/>
        <v>219924.52136058136</v>
      </c>
      <c r="T52" s="76">
        <f t="shared" si="15"/>
        <v>234047.53390248396</v>
      </c>
      <c r="U52" s="76">
        <f t="shared" si="15"/>
        <v>246382.09594671772</v>
      </c>
      <c r="V52" s="76">
        <f t="shared" si="15"/>
        <v>259242.42821196371</v>
      </c>
      <c r="W52" s="76">
        <f t="shared" si="15"/>
        <v>272001.20844923286</v>
      </c>
      <c r="X52" s="76">
        <f t="shared" si="15"/>
        <v>278990.94650145574</v>
      </c>
      <c r="Y52" s="76">
        <f t="shared" si="15"/>
        <v>285221.44071810041</v>
      </c>
      <c r="Z52" s="76">
        <f t="shared" si="15"/>
        <v>290741.20928020845</v>
      </c>
      <c r="AA52" s="76">
        <f t="shared" si="15"/>
        <v>295645.37980743905</v>
      </c>
      <c r="AB52" s="76">
        <f t="shared" si="15"/>
        <v>299672.99244374549</v>
      </c>
      <c r="AC52" s="76">
        <f t="shared" si="15"/>
        <v>303249.46967485279</v>
      </c>
      <c r="AD52" s="76">
        <f t="shared" si="15"/>
        <v>306323.61239144206</v>
      </c>
      <c r="AE52" s="76">
        <f t="shared" si="15"/>
        <v>308942.84393515647</v>
      </c>
      <c r="AF52" s="76">
        <f t="shared" si="15"/>
        <v>311150.27092144988</v>
      </c>
      <c r="AG52" s="76">
        <f t="shared" si="15"/>
        <v>312314.58753330004</v>
      </c>
      <c r="AH52" s="76">
        <f t="shared" si="15"/>
        <v>313176.28487936448</v>
      </c>
      <c r="AI52" s="76">
        <f t="shared" si="15"/>
        <v>313647.80484206596</v>
      </c>
      <c r="AJ52" s="76">
        <f t="shared" si="15"/>
        <v>313735.88061724778</v>
      </c>
      <c r="AK52" s="76">
        <f t="shared" si="15"/>
        <v>313423.41983000841</v>
      </c>
      <c r="AL52" s="76">
        <f t="shared" si="15"/>
        <v>311660.3428303281</v>
      </c>
      <c r="AM52" s="76">
        <f t="shared" si="15"/>
        <v>309719.24640705483</v>
      </c>
      <c r="AN52" s="76">
        <f t="shared" si="15"/>
        <v>306795.89480446558</v>
      </c>
      <c r="AO52" s="76">
        <f t="shared" si="15"/>
        <v>302052.05756177276</v>
      </c>
      <c r="AP52" s="76">
        <f t="shared" si="15"/>
        <v>215826.21150423511</v>
      </c>
      <c r="AQ52" s="13"/>
    </row>
    <row r="53" spans="2:43">
      <c r="B53" s="5"/>
      <c r="F53" s="43" t="s">
        <v>89</v>
      </c>
      <c r="G53" s="76">
        <f>SUM(H53:AP53)</f>
        <v>4330489.2248160727</v>
      </c>
      <c r="H53" s="77">
        <f>-H38</f>
        <v>163257.59635527109</v>
      </c>
      <c r="I53" s="77">
        <f t="shared" ref="I53:AP53" si="16">-I38</f>
        <v>153280.95764311228</v>
      </c>
      <c r="J53" s="77">
        <f t="shared" si="16"/>
        <v>199909.95009993523</v>
      </c>
      <c r="K53" s="77">
        <f t="shared" si="16"/>
        <v>206929.28208615191</v>
      </c>
      <c r="L53" s="77">
        <f t="shared" si="16"/>
        <v>219684.77651063039</v>
      </c>
      <c r="M53" s="77">
        <f t="shared" si="16"/>
        <v>224465.29931301289</v>
      </c>
      <c r="N53" s="77">
        <f t="shared" si="16"/>
        <v>223776.2110427302</v>
      </c>
      <c r="O53" s="77">
        <f t="shared" si="16"/>
        <v>213438.21793217724</v>
      </c>
      <c r="P53" s="77">
        <f t="shared" si="16"/>
        <v>204108.70988284005</v>
      </c>
      <c r="Q53" s="77">
        <f t="shared" si="16"/>
        <v>193367.5354913928</v>
      </c>
      <c r="R53" s="77">
        <f t="shared" si="16"/>
        <v>181982.14080495908</v>
      </c>
      <c r="S53" s="77">
        <f t="shared" si="16"/>
        <v>177090.75534549198</v>
      </c>
      <c r="T53" s="77">
        <f t="shared" si="16"/>
        <v>172991.75916356783</v>
      </c>
      <c r="U53" s="77">
        <f t="shared" si="16"/>
        <v>159059.99264160724</v>
      </c>
      <c r="V53" s="77">
        <f t="shared" si="16"/>
        <v>146531.86477659334</v>
      </c>
      <c r="W53" s="77">
        <f t="shared" si="16"/>
        <v>133564.21948985965</v>
      </c>
      <c r="X53" s="77">
        <f t="shared" si="16"/>
        <v>122023.24627158754</v>
      </c>
      <c r="Y53" s="77">
        <f t="shared" si="16"/>
        <v>111741.48898874686</v>
      </c>
      <c r="Z53" s="77">
        <f t="shared" si="16"/>
        <v>102604.39894139364</v>
      </c>
      <c r="AA53" s="77">
        <f t="shared" si="16"/>
        <v>94494.221400778813</v>
      </c>
      <c r="AB53" s="77">
        <f t="shared" si="16"/>
        <v>86747.187533894336</v>
      </c>
      <c r="AC53" s="77">
        <f t="shared" si="16"/>
        <v>79928.262466637738</v>
      </c>
      <c r="AD53" s="77">
        <f t="shared" si="16"/>
        <v>73951.057112164999</v>
      </c>
      <c r="AE53" s="77">
        <f t="shared" si="16"/>
        <v>68728.405510164186</v>
      </c>
      <c r="AF53" s="77">
        <f t="shared" si="16"/>
        <v>64194.496746869714</v>
      </c>
      <c r="AG53" s="77">
        <f t="shared" si="16"/>
        <v>60126.239252837768</v>
      </c>
      <c r="AH53" s="77">
        <f t="shared" si="16"/>
        <v>56728.136066136351</v>
      </c>
      <c r="AI53" s="77">
        <f t="shared" si="16"/>
        <v>53981.132877712851</v>
      </c>
      <c r="AJ53" s="77">
        <f t="shared" si="16"/>
        <v>51872.045443142772</v>
      </c>
      <c r="AK53" s="77">
        <f t="shared" si="16"/>
        <v>50434.911592101533</v>
      </c>
      <c r="AL53" s="77">
        <f t="shared" si="16"/>
        <v>49655.421898010238</v>
      </c>
      <c r="AM53" s="77">
        <f t="shared" si="16"/>
        <v>49966.853542665121</v>
      </c>
      <c r="AN53" s="77">
        <f t="shared" si="16"/>
        <v>51910.016798234727</v>
      </c>
      <c r="AO53" s="77">
        <f t="shared" si="16"/>
        <v>56899.713853238289</v>
      </c>
      <c r="AP53" s="77">
        <f t="shared" si="16"/>
        <v>71062.719940421899</v>
      </c>
      <c r="AQ53" s="8"/>
    </row>
    <row r="54" spans="2:43">
      <c r="B54" s="5"/>
      <c r="F54" s="43" t="s">
        <v>88</v>
      </c>
      <c r="G54" s="76">
        <f>SUM(H54:AP54)</f>
        <v>-5103779.2058515484</v>
      </c>
      <c r="H54" s="77">
        <f>Receita!H76</f>
        <v>-201264.75095211944</v>
      </c>
      <c r="I54" s="77">
        <f>Receita!I76</f>
        <v>-195484.93988356227</v>
      </c>
      <c r="J54" s="77">
        <f>Receita!J76</f>
        <v>-199938.22655087526</v>
      </c>
      <c r="K54" s="77">
        <f>Receita!K76</f>
        <v>-202704.65598896434</v>
      </c>
      <c r="L54" s="77">
        <f>Receita!L76</f>
        <v>-206611.93273389273</v>
      </c>
      <c r="M54" s="77">
        <f>Receita!M76</f>
        <v>-202578.58192965068</v>
      </c>
      <c r="N54" s="77">
        <f>Receita!N76</f>
        <v>-198631.01656641517</v>
      </c>
      <c r="O54" s="77">
        <f>Receita!O76</f>
        <v>-186468.77866816166</v>
      </c>
      <c r="P54" s="77">
        <f>Receita!P76</f>
        <v>-175246.8109748679</v>
      </c>
      <c r="Q54" s="77">
        <f>Receita!Q76</f>
        <v>-162804.60328394803</v>
      </c>
      <c r="R54" s="77">
        <f>Receita!R76</f>
        <v>-150870.68388050186</v>
      </c>
      <c r="S54" s="77">
        <f>Receita!S76</f>
        <v>-145705.30435706823</v>
      </c>
      <c r="T54" s="77">
        <f>Receita!T76</f>
        <v>-140281.04627255173</v>
      </c>
      <c r="U54" s="77">
        <f>Receita!U76</f>
        <v>-132680.0055746813</v>
      </c>
      <c r="V54" s="77">
        <f>Receita!V76</f>
        <v>-125041.22681468884</v>
      </c>
      <c r="W54" s="77">
        <f>Receita!W76</f>
        <v>-125103.34644073235</v>
      </c>
      <c r="X54" s="77">
        <f>Receita!X76</f>
        <v>-125165.48071078111</v>
      </c>
      <c r="Y54" s="77">
        <f>Receita!Y76</f>
        <v>-125227.67881872036</v>
      </c>
      <c r="Z54" s="77">
        <f>Receita!Z76</f>
        <v>-125289.89238116902</v>
      </c>
      <c r="AA54" s="77">
        <f>Receita!AA76</f>
        <v>-125351.98247294361</v>
      </c>
      <c r="AB54" s="77">
        <f>Receita!AB76</f>
        <v>-125214.77141302871</v>
      </c>
      <c r="AC54" s="77">
        <f>Receita!AC76</f>
        <v>-125077.62501543252</v>
      </c>
      <c r="AD54" s="77">
        <f>Receita!AD76</f>
        <v>-124940.43821576143</v>
      </c>
      <c r="AE54" s="77">
        <f>Receita!AE76</f>
        <v>-124803.19937958597</v>
      </c>
      <c r="AF54" s="77">
        <f>Receita!AF76</f>
        <v>-124666.03982083216</v>
      </c>
      <c r="AG54" s="77">
        <f>Receita!AG76</f>
        <v>-124345.33890652451</v>
      </c>
      <c r="AH54" s="77">
        <f>Receita!AH76</f>
        <v>-124024.52305910102</v>
      </c>
      <c r="AI54" s="77">
        <f>Receita!AI76</f>
        <v>-123703.69337712218</v>
      </c>
      <c r="AJ54" s="77">
        <f>Receita!AJ76</f>
        <v>-123382.90328776835</v>
      </c>
      <c r="AK54" s="77">
        <f>Receita!AK76</f>
        <v>-123062.18163693245</v>
      </c>
      <c r="AL54" s="77">
        <f>Receita!AL76</f>
        <v>-122581.95211840706</v>
      </c>
      <c r="AM54" s="77">
        <f>Receita!AM76</f>
        <v>-122101.76448480411</v>
      </c>
      <c r="AN54" s="77">
        <f>Receita!AN76</f>
        <v>-121621.48318995687</v>
      </c>
      <c r="AO54" s="77">
        <f>Receita!AO76</f>
        <v>-121141.22737801848</v>
      </c>
      <c r="AP54" s="77">
        <f>Receita!AP76</f>
        <v>-120661.11931197616</v>
      </c>
      <c r="AQ54" s="8"/>
    </row>
    <row r="55" spans="2:43">
      <c r="B55" s="5"/>
      <c r="F55" s="43" t="s">
        <v>90</v>
      </c>
      <c r="G55" s="76">
        <f>SUM(H55:AP55)</f>
        <v>5103779.2058515474</v>
      </c>
      <c r="H55" s="77">
        <f t="shared" ref="H55:AP55" si="17">-H34</f>
        <v>0</v>
      </c>
      <c r="I55" s="77">
        <f t="shared" si="17"/>
        <v>201264.75095211947</v>
      </c>
      <c r="J55" s="77">
        <f t="shared" si="17"/>
        <v>195484.9398835625</v>
      </c>
      <c r="K55" s="77">
        <f t="shared" si="17"/>
        <v>199938.22655087535</v>
      </c>
      <c r="L55" s="77">
        <f t="shared" si="17"/>
        <v>202704.65598896449</v>
      </c>
      <c r="M55" s="77">
        <f t="shared" si="17"/>
        <v>206611.9327338927</v>
      </c>
      <c r="N55" s="77">
        <f t="shared" si="17"/>
        <v>202578.58192965062</v>
      </c>
      <c r="O55" s="77">
        <f t="shared" si="17"/>
        <v>198631.01656641508</v>
      </c>
      <c r="P55" s="77">
        <f t="shared" si="17"/>
        <v>186468.77866816148</v>
      </c>
      <c r="Q55" s="77">
        <f t="shared" si="17"/>
        <v>175246.81097486778</v>
      </c>
      <c r="R55" s="77">
        <f t="shared" si="17"/>
        <v>162804.60328394803</v>
      </c>
      <c r="S55" s="77">
        <f t="shared" si="17"/>
        <v>150870.68388050189</v>
      </c>
      <c r="T55" s="77">
        <f t="shared" si="17"/>
        <v>145705.30435706815</v>
      </c>
      <c r="U55" s="77">
        <f t="shared" si="17"/>
        <v>140281.04627255164</v>
      </c>
      <c r="V55" s="77">
        <f t="shared" si="17"/>
        <v>132680.0055746811</v>
      </c>
      <c r="W55" s="77">
        <f t="shared" si="17"/>
        <v>125041.22681468911</v>
      </c>
      <c r="X55" s="77">
        <f t="shared" si="17"/>
        <v>125103.34644073201</v>
      </c>
      <c r="Y55" s="77">
        <f t="shared" si="17"/>
        <v>125165.48071078118</v>
      </c>
      <c r="Z55" s="77">
        <f t="shared" si="17"/>
        <v>125227.67881872039</v>
      </c>
      <c r="AA55" s="77">
        <f t="shared" si="17"/>
        <v>125289.8923811689</v>
      </c>
      <c r="AB55" s="77">
        <f t="shared" si="17"/>
        <v>125351.98247294337</v>
      </c>
      <c r="AC55" s="77">
        <f t="shared" si="17"/>
        <v>125214.77141302871</v>
      </c>
      <c r="AD55" s="77">
        <f t="shared" si="17"/>
        <v>125077.62501543271</v>
      </c>
      <c r="AE55" s="77">
        <f t="shared" si="17"/>
        <v>124940.43821576145</v>
      </c>
      <c r="AF55" s="77">
        <f t="shared" si="17"/>
        <v>124803.19937958592</v>
      </c>
      <c r="AG55" s="77">
        <f t="shared" si="17"/>
        <v>124666.0398208322</v>
      </c>
      <c r="AH55" s="77">
        <f t="shared" si="17"/>
        <v>124345.33890652447</v>
      </c>
      <c r="AI55" s="77">
        <f t="shared" si="17"/>
        <v>124024.52305910108</v>
      </c>
      <c r="AJ55" s="77">
        <f t="shared" si="17"/>
        <v>123703.69337712228</v>
      </c>
      <c r="AK55" s="77">
        <f t="shared" si="17"/>
        <v>123382.90328776836</v>
      </c>
      <c r="AL55" s="77">
        <f t="shared" si="17"/>
        <v>123062.18163693231</v>
      </c>
      <c r="AM55" s="77">
        <f t="shared" si="17"/>
        <v>122581.952118407</v>
      </c>
      <c r="AN55" s="77">
        <f t="shared" si="17"/>
        <v>122101.76448480412</v>
      </c>
      <c r="AO55" s="77">
        <f t="shared" si="17"/>
        <v>121621.48318995698</v>
      </c>
      <c r="AP55" s="77">
        <f t="shared" si="17"/>
        <v>241802.34668999468</v>
      </c>
      <c r="AQ55" s="8"/>
    </row>
    <row r="56" spans="2:43">
      <c r="B56" s="5"/>
      <c r="F56" s="43" t="s">
        <v>23</v>
      </c>
      <c r="G56" s="76">
        <f t="shared" si="14"/>
        <v>-41243.413663448271</v>
      </c>
      <c r="H56" s="77">
        <v>-16737.084216836032</v>
      </c>
      <c r="I56" s="77">
        <v>-7080.5699434810758</v>
      </c>
      <c r="J56" s="77">
        <v>-5352.5056453612015</v>
      </c>
      <c r="K56" s="77">
        <v>-4393.5938181684578</v>
      </c>
      <c r="L56" s="77">
        <v>-5704.1406297924732</v>
      </c>
      <c r="M56" s="77">
        <v>-3558.0505334816808</v>
      </c>
      <c r="N56" s="77">
        <v>-2929.9624414070977</v>
      </c>
      <c r="O56" s="77">
        <v>-872.44937683913145</v>
      </c>
      <c r="P56" s="77">
        <v>-352.19191756754321</v>
      </c>
      <c r="Q56" s="77">
        <v>-333.73554648935851</v>
      </c>
      <c r="R56" s="77">
        <v>-229.79733487184944</v>
      </c>
      <c r="S56" s="77">
        <v>-1938.3772083966048</v>
      </c>
      <c r="T56" s="77">
        <v>-2220.0560853439511</v>
      </c>
      <c r="U56" s="77">
        <v>-1398.5240162081702</v>
      </c>
      <c r="V56" s="77">
        <v>-1383.9224925639478</v>
      </c>
      <c r="W56" s="77">
        <v>-667.32432497564537</v>
      </c>
      <c r="X56" s="77">
        <v>-924.10654550267805</v>
      </c>
      <c r="Y56" s="77">
        <v>-952.50317940980358</v>
      </c>
      <c r="Z56" s="77">
        <v>-976.86803899901679</v>
      </c>
      <c r="AA56" s="77">
        <v>-1000.6214362642991</v>
      </c>
      <c r="AB56" s="77">
        <v>-959.90416958820492</v>
      </c>
      <c r="AC56" s="77">
        <v>-972.6101595652417</v>
      </c>
      <c r="AD56" s="77">
        <v>-991.28272580114003</v>
      </c>
      <c r="AE56" s="77">
        <v>-1007.6291936893847</v>
      </c>
      <c r="AF56" s="77">
        <v>-1022.9516651191636</v>
      </c>
      <c r="AG56" s="77">
        <v>-978.3999547782787</v>
      </c>
      <c r="AH56" s="77">
        <v>-985.4817639898547</v>
      </c>
      <c r="AI56" s="77">
        <v>-999.49812370732593</v>
      </c>
      <c r="AJ56" s="77">
        <v>-1013.7449293427817</v>
      </c>
      <c r="AK56" s="77">
        <v>-1030.1517178010226</v>
      </c>
      <c r="AL56" s="77">
        <v>-967.78317346139966</v>
      </c>
      <c r="AM56" s="77">
        <v>-1023.14713991849</v>
      </c>
      <c r="AN56" s="77">
        <v>-1072.0674814495119</v>
      </c>
      <c r="AO56" s="77">
        <v>-1170.9183791490991</v>
      </c>
      <c r="AP56" s="77">
        <v>31958.541645872672</v>
      </c>
      <c r="AQ56" s="8"/>
    </row>
    <row r="57" spans="2:43" s="45" customFormat="1">
      <c r="B57" s="26"/>
      <c r="F57" s="10" t="s">
        <v>22</v>
      </c>
      <c r="G57" s="76">
        <f t="shared" si="14"/>
        <v>13132130.511896327</v>
      </c>
      <c r="H57" s="76">
        <f t="shared" ref="H57:AP57" si="18">SUM(H52:H56)</f>
        <v>153864.474972019</v>
      </c>
      <c r="I57" s="76">
        <f t="shared" si="18"/>
        <v>240768.4118876782</v>
      </c>
      <c r="J57" s="76">
        <f t="shared" si="18"/>
        <v>294289.38209423452</v>
      </c>
      <c r="K57" s="76">
        <f t="shared" si="18"/>
        <v>333865.47879450157</v>
      </c>
      <c r="L57" s="76">
        <f t="shared" si="18"/>
        <v>385597.79199727392</v>
      </c>
      <c r="M57" s="76">
        <f t="shared" si="18"/>
        <v>414388.61904512654</v>
      </c>
      <c r="N57" s="76">
        <f t="shared" si="18"/>
        <v>433041.37915710273</v>
      </c>
      <c r="O57" s="76">
        <f t="shared" si="18"/>
        <v>429388.14579135954</v>
      </c>
      <c r="P57" s="76">
        <f t="shared" si="18"/>
        <v>418051.2514779233</v>
      </c>
      <c r="Q57" s="76">
        <f t="shared" si="18"/>
        <v>406776.21170777292</v>
      </c>
      <c r="R57" s="76">
        <f t="shared" si="18"/>
        <v>394751.7813414511</v>
      </c>
      <c r="S57" s="76">
        <f t="shared" si="18"/>
        <v>400242.27902111033</v>
      </c>
      <c r="T57" s="76">
        <f t="shared" si="18"/>
        <v>410243.49506522424</v>
      </c>
      <c r="U57" s="76">
        <f t="shared" si="18"/>
        <v>411644.60526998708</v>
      </c>
      <c r="V57" s="76">
        <f t="shared" si="18"/>
        <v>412029.14925598534</v>
      </c>
      <c r="W57" s="76">
        <f t="shared" si="18"/>
        <v>404835.9839880736</v>
      </c>
      <c r="X57" s="76">
        <f t="shared" si="18"/>
        <v>400027.95195749152</v>
      </c>
      <c r="Y57" s="76">
        <f t="shared" si="18"/>
        <v>395948.22841949825</v>
      </c>
      <c r="Z57" s="76">
        <f t="shared" si="18"/>
        <v>392306.52662015444</v>
      </c>
      <c r="AA57" s="76">
        <f t="shared" si="18"/>
        <v>389076.88968017884</v>
      </c>
      <c r="AB57" s="76">
        <f t="shared" si="18"/>
        <v>385597.48686796625</v>
      </c>
      <c r="AC57" s="76">
        <f t="shared" si="18"/>
        <v>382342.2683795215</v>
      </c>
      <c r="AD57" s="76">
        <f t="shared" si="18"/>
        <v>379420.57357747719</v>
      </c>
      <c r="AE57" s="76">
        <f t="shared" si="18"/>
        <v>376800.85908780678</v>
      </c>
      <c r="AF57" s="76">
        <f t="shared" si="18"/>
        <v>374458.9755619542</v>
      </c>
      <c r="AG57" s="76">
        <f t="shared" si="18"/>
        <v>371783.12774566724</v>
      </c>
      <c r="AH57" s="76">
        <f t="shared" si="18"/>
        <v>369239.75502893445</v>
      </c>
      <c r="AI57" s="76">
        <f t="shared" si="18"/>
        <v>366950.2692780504</v>
      </c>
      <c r="AJ57" s="76">
        <f t="shared" si="18"/>
        <v>364914.9712204017</v>
      </c>
      <c r="AK57" s="76">
        <f t="shared" si="18"/>
        <v>363148.90135514492</v>
      </c>
      <c r="AL57" s="76">
        <f t="shared" si="18"/>
        <v>360828.2110734022</v>
      </c>
      <c r="AM57" s="76">
        <f t="shared" si="18"/>
        <v>359143.14044340438</v>
      </c>
      <c r="AN57" s="76">
        <f t="shared" si="18"/>
        <v>358114.12541609805</v>
      </c>
      <c r="AO57" s="76">
        <f t="shared" si="18"/>
        <v>358261.10884780041</v>
      </c>
      <c r="AP57" s="76">
        <f t="shared" si="18"/>
        <v>439988.70046854828</v>
      </c>
      <c r="AQ57" s="13"/>
    </row>
    <row r="58" spans="2:43" ht="5.0999999999999996" customHeight="1">
      <c r="B58" s="5"/>
      <c r="F58" s="9"/>
      <c r="G58" s="21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8"/>
    </row>
    <row r="59" spans="2:43">
      <c r="B59" s="5"/>
      <c r="F59" s="43" t="s">
        <v>25</v>
      </c>
      <c r="G59" s="76">
        <f t="shared" ref="G59:G61" si="19">SUM(H59:AP59)</f>
        <v>-2690882</v>
      </c>
      <c r="H59" s="77">
        <f>-SUM(CAPEX!I41,CAPEX!I82)</f>
        <v>0</v>
      </c>
      <c r="I59" s="77">
        <f>-SUM(CAPEX!J41,CAPEX!J82)</f>
        <v>-84975</v>
      </c>
      <c r="J59" s="77">
        <f>-SUM(CAPEX!K41,CAPEX!K82)</f>
        <v>-151517</v>
      </c>
      <c r="K59" s="77">
        <f>-SUM(CAPEX!L41,CAPEX!L82)</f>
        <v>-244145</v>
      </c>
      <c r="L59" s="77">
        <f>-SUM(CAPEX!M41,CAPEX!M82)</f>
        <v>-286744</v>
      </c>
      <c r="M59" s="77">
        <f>-SUM(CAPEX!N41,CAPEX!N82)</f>
        <v>-281704</v>
      </c>
      <c r="N59" s="77">
        <f>-SUM(CAPEX!O41,CAPEX!O82)</f>
        <v>-205156</v>
      </c>
      <c r="O59" s="77">
        <f>-SUM(CAPEX!P41,CAPEX!P82)</f>
        <v>-190780</v>
      </c>
      <c r="P59" s="77">
        <f>-SUM(CAPEX!Q41,CAPEX!Q82)</f>
        <v>-181295</v>
      </c>
      <c r="Q59" s="77">
        <f>-SUM(CAPEX!R41,CAPEX!R82)</f>
        <v>-173550</v>
      </c>
      <c r="R59" s="77">
        <f>-SUM(CAPEX!S41,CAPEX!S82)</f>
        <v>-151317</v>
      </c>
      <c r="S59" s="77">
        <f>-SUM(CAPEX!T41,CAPEX!T82)</f>
        <v>-121722</v>
      </c>
      <c r="T59" s="77">
        <f>-SUM(CAPEX!U41,CAPEX!U82)</f>
        <v>-122316</v>
      </c>
      <c r="U59" s="77">
        <f>-SUM(CAPEX!V41,CAPEX!V82)</f>
        <v>-30800</v>
      </c>
      <c r="V59" s="77">
        <f>-SUM(CAPEX!W41,CAPEX!W82)</f>
        <v>-30709</v>
      </c>
      <c r="W59" s="77">
        <f>-SUM(CAPEX!X41,CAPEX!X82)</f>
        <v>-24926</v>
      </c>
      <c r="X59" s="77">
        <f>-SUM(CAPEX!Y41,CAPEX!Y82)</f>
        <v>-25102</v>
      </c>
      <c r="Y59" s="77">
        <f>-SUM(CAPEX!Z41,CAPEX!Z82)</f>
        <v>-25005</v>
      </c>
      <c r="Z59" s="77">
        <f>-SUM(CAPEX!AA41,CAPEX!AA82)</f>
        <v>-24994</v>
      </c>
      <c r="AA59" s="77">
        <f>-SUM(CAPEX!AB41,CAPEX!AB82)</f>
        <v>-24901</v>
      </c>
      <c r="AB59" s="77">
        <f>-SUM(CAPEX!AC41,CAPEX!AC82)</f>
        <v>-20834</v>
      </c>
      <c r="AC59" s="77">
        <f>-SUM(CAPEX!AD41,CAPEX!AD82)</f>
        <v>-21013</v>
      </c>
      <c r="AD59" s="77">
        <f>-SUM(CAPEX!AE41,CAPEX!AE82)</f>
        <v>-21150</v>
      </c>
      <c r="AE59" s="77">
        <f>-SUM(CAPEX!AF41,CAPEX!AF82)</f>
        <v>-21135</v>
      </c>
      <c r="AF59" s="77">
        <f>-SUM(CAPEX!AG41,CAPEX!AG82)</f>
        <v>-21041</v>
      </c>
      <c r="AG59" s="77">
        <f>-SUM(CAPEX!AH41,CAPEX!AH82)</f>
        <v>-20286</v>
      </c>
      <c r="AH59" s="77">
        <f>-SUM(CAPEX!AI41,CAPEX!AI82)</f>
        <v>-20462</v>
      </c>
      <c r="AI59" s="77">
        <f>-SUM(CAPEX!AJ41,CAPEX!AJ82)</f>
        <v>-20598</v>
      </c>
      <c r="AJ59" s="77">
        <f>-SUM(CAPEX!AK41,CAPEX!AK82)</f>
        <v>-20584</v>
      </c>
      <c r="AK59" s="77">
        <f>-SUM(CAPEX!AL41,CAPEX!AL82)</f>
        <v>-20490</v>
      </c>
      <c r="AL59" s="77">
        <f>-SUM(CAPEX!AM41,CAPEX!AM82)</f>
        <v>-20128</v>
      </c>
      <c r="AM59" s="77">
        <f>-SUM(CAPEX!AN41,CAPEX!AN82)</f>
        <v>-20304</v>
      </c>
      <c r="AN59" s="77">
        <f>-SUM(CAPEX!AO41,CAPEX!AO82)</f>
        <v>-20441</v>
      </c>
      <c r="AO59" s="77">
        <f>-SUM(CAPEX!AP41,CAPEX!AP82)</f>
        <v>-20426</v>
      </c>
      <c r="AP59" s="77">
        <f>-SUM(CAPEX!AQ41,CAPEX!AQ82)</f>
        <v>-20332</v>
      </c>
      <c r="AQ59" s="8"/>
    </row>
    <row r="60" spans="2:43">
      <c r="B60" s="5"/>
      <c r="F60" s="43" t="s">
        <v>26</v>
      </c>
      <c r="G60" s="76">
        <f t="shared" si="19"/>
        <v>-3172208.31437016</v>
      </c>
      <c r="H60" s="77">
        <v>-2537766.6514961282</v>
      </c>
      <c r="I60" s="77">
        <v>0</v>
      </c>
      <c r="J60" s="77">
        <v>-634441.66287403204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  <c r="W60" s="77">
        <v>0</v>
      </c>
      <c r="X60" s="77">
        <v>0</v>
      </c>
      <c r="Y60" s="77">
        <v>0</v>
      </c>
      <c r="Z60" s="77">
        <v>0</v>
      </c>
      <c r="AA60" s="77">
        <v>0</v>
      </c>
      <c r="AB60" s="77">
        <v>0</v>
      </c>
      <c r="AC60" s="77">
        <v>0</v>
      </c>
      <c r="AD60" s="77">
        <v>0</v>
      </c>
      <c r="AE60" s="77">
        <v>0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  <c r="AO60" s="77">
        <v>0</v>
      </c>
      <c r="AP60" s="77">
        <v>0</v>
      </c>
      <c r="AQ60" s="8"/>
    </row>
    <row r="61" spans="2:43" s="45" customFormat="1">
      <c r="B61" s="26"/>
      <c r="F61" s="10" t="s">
        <v>24</v>
      </c>
      <c r="G61" s="76">
        <f t="shared" si="19"/>
        <v>-5863090.31437016</v>
      </c>
      <c r="H61" s="76">
        <f>SUM(H59:H60)</f>
        <v>-2537766.6514961282</v>
      </c>
      <c r="I61" s="76">
        <f t="shared" ref="I61:AP61" si="20">SUM(I59:I60)</f>
        <v>-84975</v>
      </c>
      <c r="J61" s="76">
        <f t="shared" si="20"/>
        <v>-785958.66287403204</v>
      </c>
      <c r="K61" s="76">
        <f t="shared" si="20"/>
        <v>-244145</v>
      </c>
      <c r="L61" s="76">
        <f t="shared" si="20"/>
        <v>-286744</v>
      </c>
      <c r="M61" s="76">
        <f t="shared" si="20"/>
        <v>-281704</v>
      </c>
      <c r="N61" s="76">
        <f t="shared" si="20"/>
        <v>-205156</v>
      </c>
      <c r="O61" s="76">
        <f t="shared" si="20"/>
        <v>-190780</v>
      </c>
      <c r="P61" s="76">
        <f t="shared" si="20"/>
        <v>-181295</v>
      </c>
      <c r="Q61" s="76">
        <f t="shared" si="20"/>
        <v>-173550</v>
      </c>
      <c r="R61" s="76">
        <f t="shared" si="20"/>
        <v>-151317</v>
      </c>
      <c r="S61" s="76">
        <f t="shared" si="20"/>
        <v>-121722</v>
      </c>
      <c r="T61" s="76">
        <f t="shared" si="20"/>
        <v>-122316</v>
      </c>
      <c r="U61" s="76">
        <f t="shared" si="20"/>
        <v>-30800</v>
      </c>
      <c r="V61" s="76">
        <f t="shared" si="20"/>
        <v>-30709</v>
      </c>
      <c r="W61" s="76">
        <f t="shared" si="20"/>
        <v>-24926</v>
      </c>
      <c r="X61" s="76">
        <f t="shared" si="20"/>
        <v>-25102</v>
      </c>
      <c r="Y61" s="76">
        <f t="shared" si="20"/>
        <v>-25005</v>
      </c>
      <c r="Z61" s="76">
        <f t="shared" si="20"/>
        <v>-24994</v>
      </c>
      <c r="AA61" s="76">
        <f t="shared" si="20"/>
        <v>-24901</v>
      </c>
      <c r="AB61" s="76">
        <f t="shared" si="20"/>
        <v>-20834</v>
      </c>
      <c r="AC61" s="76">
        <f t="shared" si="20"/>
        <v>-21013</v>
      </c>
      <c r="AD61" s="76">
        <f t="shared" si="20"/>
        <v>-21150</v>
      </c>
      <c r="AE61" s="76">
        <f t="shared" si="20"/>
        <v>-21135</v>
      </c>
      <c r="AF61" s="76">
        <f t="shared" si="20"/>
        <v>-21041</v>
      </c>
      <c r="AG61" s="76">
        <f t="shared" si="20"/>
        <v>-20286</v>
      </c>
      <c r="AH61" s="76">
        <f t="shared" si="20"/>
        <v>-20462</v>
      </c>
      <c r="AI61" s="76">
        <f t="shared" si="20"/>
        <v>-20598</v>
      </c>
      <c r="AJ61" s="76">
        <f t="shared" si="20"/>
        <v>-20584</v>
      </c>
      <c r="AK61" s="76">
        <f t="shared" si="20"/>
        <v>-20490</v>
      </c>
      <c r="AL61" s="76">
        <f t="shared" si="20"/>
        <v>-20128</v>
      </c>
      <c r="AM61" s="76">
        <f t="shared" si="20"/>
        <v>-20304</v>
      </c>
      <c r="AN61" s="76">
        <f t="shared" si="20"/>
        <v>-20441</v>
      </c>
      <c r="AO61" s="76">
        <f t="shared" si="20"/>
        <v>-20426</v>
      </c>
      <c r="AP61" s="76">
        <f t="shared" si="20"/>
        <v>-20332</v>
      </c>
      <c r="AQ61" s="13"/>
    </row>
    <row r="62" spans="2:43" ht="5.0999999999999996" customHeight="1">
      <c r="B62" s="5"/>
      <c r="F62" s="9"/>
      <c r="G62" s="21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8"/>
    </row>
    <row r="63" spans="2:43" s="45" customFormat="1">
      <c r="B63" s="26"/>
      <c r="F63" s="10" t="s">
        <v>27</v>
      </c>
      <c r="G63" s="76">
        <f t="shared" ref="G63" si="21">SUM(H63:AP63)</f>
        <v>7269040.1975261653</v>
      </c>
      <c r="H63" s="76">
        <f>SUM(H57,H61)</f>
        <v>-2383902.1765241092</v>
      </c>
      <c r="I63" s="76">
        <f t="shared" ref="I63:AJ63" si="22">SUM(I57,I61)</f>
        <v>155793.4118876782</v>
      </c>
      <c r="J63" s="76">
        <f t="shared" si="22"/>
        <v>-491669.28077979753</v>
      </c>
      <c r="K63" s="76">
        <f t="shared" si="22"/>
        <v>89720.478794501571</v>
      </c>
      <c r="L63" s="76">
        <f t="shared" si="22"/>
        <v>98853.791997273918</v>
      </c>
      <c r="M63" s="76">
        <f t="shared" si="22"/>
        <v>132684.61904512654</v>
      </c>
      <c r="N63" s="76">
        <f t="shared" si="22"/>
        <v>227885.37915710273</v>
      </c>
      <c r="O63" s="76">
        <f t="shared" si="22"/>
        <v>238608.14579135954</v>
      </c>
      <c r="P63" s="76">
        <f t="shared" si="22"/>
        <v>236756.2514779233</v>
      </c>
      <c r="Q63" s="76">
        <f t="shared" si="22"/>
        <v>233226.21170777292</v>
      </c>
      <c r="R63" s="76">
        <f t="shared" si="22"/>
        <v>243434.7813414511</v>
      </c>
      <c r="S63" s="76">
        <f t="shared" si="22"/>
        <v>278520.27902111033</v>
      </c>
      <c r="T63" s="76">
        <f t="shared" si="22"/>
        <v>287927.49506522424</v>
      </c>
      <c r="U63" s="76">
        <f t="shared" si="22"/>
        <v>380844.60526998708</v>
      </c>
      <c r="V63" s="76">
        <f t="shared" si="22"/>
        <v>381320.14925598534</v>
      </c>
      <c r="W63" s="76">
        <f t="shared" si="22"/>
        <v>379909.9839880736</v>
      </c>
      <c r="X63" s="76">
        <f t="shared" si="22"/>
        <v>374925.95195749152</v>
      </c>
      <c r="Y63" s="76">
        <f t="shared" si="22"/>
        <v>370943.22841949825</v>
      </c>
      <c r="Z63" s="76">
        <f t="shared" si="22"/>
        <v>367312.52662015444</v>
      </c>
      <c r="AA63" s="76">
        <f t="shared" si="22"/>
        <v>364175.88968017884</v>
      </c>
      <c r="AB63" s="76">
        <f t="shared" si="22"/>
        <v>364763.48686796625</v>
      </c>
      <c r="AC63" s="76">
        <f t="shared" si="22"/>
        <v>361329.2683795215</v>
      </c>
      <c r="AD63" s="76">
        <f t="shared" si="22"/>
        <v>358270.57357747719</v>
      </c>
      <c r="AE63" s="76">
        <f t="shared" si="22"/>
        <v>355665.85908780678</v>
      </c>
      <c r="AF63" s="76">
        <f t="shared" si="22"/>
        <v>353417.9755619542</v>
      </c>
      <c r="AG63" s="76">
        <f t="shared" si="22"/>
        <v>351497.12774566724</v>
      </c>
      <c r="AH63" s="76">
        <f t="shared" si="22"/>
        <v>348777.75502893445</v>
      </c>
      <c r="AI63" s="76">
        <f t="shared" si="22"/>
        <v>346352.2692780504</v>
      </c>
      <c r="AJ63" s="76">
        <f t="shared" si="22"/>
        <v>344330.9712204017</v>
      </c>
      <c r="AK63" s="76">
        <f t="shared" ref="AK63:AP63" si="23">SUM(AK57,AK61)</f>
        <v>342658.90135514492</v>
      </c>
      <c r="AL63" s="76">
        <f t="shared" si="23"/>
        <v>340700.2110734022</v>
      </c>
      <c r="AM63" s="76">
        <f t="shared" si="23"/>
        <v>338839.14044340438</v>
      </c>
      <c r="AN63" s="76">
        <f t="shared" si="23"/>
        <v>337673.12541609805</v>
      </c>
      <c r="AO63" s="76">
        <f t="shared" si="23"/>
        <v>337835.10884780041</v>
      </c>
      <c r="AP63" s="76">
        <f t="shared" si="23"/>
        <v>419656.70046854828</v>
      </c>
      <c r="AQ63" s="13"/>
    </row>
    <row r="64" spans="2:43">
      <c r="B64" s="5"/>
      <c r="H64" s="117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"/>
    </row>
    <row r="65" spans="2:43" ht="15.75" thickBo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1"/>
    </row>
    <row r="66" spans="2:43"/>
    <row r="67" spans="2:43" hidden="1">
      <c r="G67" s="89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</row>
    <row r="68" spans="2:43" hidden="1">
      <c r="G68" s="89"/>
    </row>
    <row r="69" spans="2:43" hidden="1">
      <c r="G69" s="89"/>
    </row>
    <row r="70" spans="2:43" hidden="1">
      <c r="G70" s="89"/>
    </row>
    <row r="71" spans="2:43" hidden="1">
      <c r="G71" s="89"/>
    </row>
    <row r="72" spans="2:43" hidden="1">
      <c r="G72" s="89"/>
    </row>
    <row r="73" spans="2:43" hidden="1">
      <c r="G73" s="89"/>
    </row>
    <row r="74" spans="2:43" hidden="1">
      <c r="G74" s="89"/>
    </row>
    <row r="75" spans="2:43" hidden="1">
      <c r="G75" s="89"/>
    </row>
  </sheetData>
  <conditionalFormatting sqref="H6:AP6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G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CAPEX</vt:lpstr>
      <vt:lpstr>Premissas Operacionais</vt:lpstr>
      <vt:lpstr>Receita</vt:lpstr>
      <vt:lpstr>OPEX</vt:lpstr>
      <vt:lpstr>DFs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Azevedo</dc:creator>
  <cp:lastModifiedBy>Ewerton de Souza Henriques</cp:lastModifiedBy>
  <dcterms:created xsi:type="dcterms:W3CDTF">2015-06-05T18:17:20Z</dcterms:created>
  <dcterms:modified xsi:type="dcterms:W3CDTF">2020-12-22T02:56:37Z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