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Z:\depto\projetos\CEDAE\2 WPs\4 Modelo Financeiro\Modelo PPP &amp; Concessão\v28\Anexos Enviados\"/>
    </mc:Choice>
  </mc:AlternateContent>
  <xr:revisionPtr revIDLastSave="0" documentId="13_ncr:1_{F12AFA31-E83F-48B3-976C-0D53FEA11EFB}" xr6:coauthVersionLast="45" xr6:coauthVersionMax="45" xr10:uidLastSave="{00000000-0000-0000-0000-000000000000}"/>
  <bookViews>
    <workbookView xWindow="-120" yWindow="-120" windowWidth="38640" windowHeight="15840" activeTab="4" xr2:uid="{00000000-000D-0000-FFFF-FFFF00000000}"/>
  </bookViews>
  <sheets>
    <sheet name="CAPEX" sheetId="3" r:id="rId1"/>
    <sheet name="Premissas Operacionais" sheetId="1" r:id="rId2"/>
    <sheet name="Receita" sheetId="4" r:id="rId3"/>
    <sheet name="OPEX" sheetId="6" r:id="rId4"/>
    <sheet name="DFs" sheetId="10" r:id="rId5"/>
  </sheets>
  <externalReferences>
    <externalReference r:id="rId6"/>
  </externalReferences>
  <definedNames>
    <definedName name="Header1" localSheetId="1" hidden="1">IF(COUNTA('Premissas Operacionais'!$C$5:$C1048576)=0,0,INDEX('Premissas Operacionais'!$C$5:$C1048576,MATCH(ROW('Premissas Operacionais'!$C1048576),'Premissas Operacionais'!$C$5:$C1048576,TRUE)))+1</definedName>
    <definedName name="Header2" localSheetId="1" hidden="1">[1]!Header1-1 &amp; "." &amp; MAX(1,COUNTA(INDEX('Premissas Operacionais'!$D$5:$D1048576,MATCH([1]!Header1-1,'Premissas Operacionais'!$C$5:$C1048576,FALSE)):'Premissas Operacionais'!$D1048576)+1)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" l="1"/>
  <c r="F15" i="4"/>
  <c r="F14" i="4"/>
  <c r="F13" i="4"/>
  <c r="F12" i="4"/>
  <c r="F11" i="4"/>
  <c r="E207" i="1"/>
  <c r="E214" i="1" s="1"/>
  <c r="E190" i="1"/>
  <c r="E191" i="1" s="1"/>
  <c r="E192" i="1" s="1"/>
  <c r="E193" i="1" s="1"/>
  <c r="E194" i="1" s="1"/>
  <c r="E195" i="1" s="1"/>
  <c r="E179" i="1"/>
  <c r="E180" i="1" s="1"/>
  <c r="E181" i="1" s="1"/>
  <c r="E182" i="1" s="1"/>
  <c r="E183" i="1" s="1"/>
  <c r="E184" i="1" s="1"/>
  <c r="E169" i="1"/>
  <c r="E170" i="1" s="1"/>
  <c r="E171" i="1" s="1"/>
  <c r="E172" i="1" s="1"/>
  <c r="E173" i="1" s="1"/>
  <c r="E174" i="1" s="1"/>
  <c r="E158" i="1"/>
  <c r="E159" i="1" s="1"/>
  <c r="E160" i="1" s="1"/>
  <c r="E161" i="1" s="1"/>
  <c r="E162" i="1" s="1"/>
  <c r="E163" i="1" s="1"/>
  <c r="E148" i="1"/>
  <c r="E149" i="1" s="1"/>
  <c r="E150" i="1" s="1"/>
  <c r="E151" i="1" s="1"/>
  <c r="E152" i="1" s="1"/>
  <c r="E153" i="1" s="1"/>
  <c r="E96" i="1"/>
  <c r="E79" i="1"/>
  <c r="E80" i="1" s="1"/>
  <c r="E81" i="1" s="1"/>
  <c r="E82" i="1" s="1"/>
  <c r="E83" i="1" s="1"/>
  <c r="E84" i="1" s="1"/>
  <c r="E69" i="1"/>
  <c r="E70" i="1" s="1"/>
  <c r="E71" i="1" s="1"/>
  <c r="E72" i="1" s="1"/>
  <c r="E73" i="1" s="1"/>
  <c r="E74" i="1" s="1"/>
  <c r="E58" i="1"/>
  <c r="E59" i="1" s="1"/>
  <c r="E60" i="1" s="1"/>
  <c r="E61" i="1" s="1"/>
  <c r="E62" i="1" s="1"/>
  <c r="E63" i="1" s="1"/>
  <c r="F53" i="1"/>
  <c r="F52" i="1"/>
  <c r="F51" i="1"/>
  <c r="F50" i="1"/>
  <c r="F49" i="1"/>
  <c r="F48" i="1"/>
  <c r="F58" i="1" s="1"/>
  <c r="F69" i="1" s="1"/>
  <c r="E48" i="1"/>
  <c r="E49" i="1" s="1"/>
  <c r="E50" i="1" s="1"/>
  <c r="E51" i="1" s="1"/>
  <c r="E52" i="1" s="1"/>
  <c r="E53" i="1" s="1"/>
  <c r="E122" i="3"/>
  <c r="E123" i="3" s="1"/>
  <c r="E124" i="3" s="1"/>
  <c r="E125" i="3" s="1"/>
  <c r="E126" i="3" s="1"/>
  <c r="E127" i="3" s="1"/>
  <c r="E113" i="3"/>
  <c r="E114" i="3" s="1"/>
  <c r="E115" i="3" s="1"/>
  <c r="E116" i="3" s="1"/>
  <c r="E117" i="3" s="1"/>
  <c r="E118" i="3" s="1"/>
  <c r="E104" i="3"/>
  <c r="E105" i="3" s="1"/>
  <c r="E106" i="3" s="1"/>
  <c r="E107" i="3" s="1"/>
  <c r="E108" i="3" s="1"/>
  <c r="E109" i="3" s="1"/>
  <c r="E95" i="3"/>
  <c r="E96" i="3" s="1"/>
  <c r="E97" i="3" s="1"/>
  <c r="E98" i="3" s="1"/>
  <c r="E99" i="3" s="1"/>
  <c r="E100" i="3" s="1"/>
  <c r="E86" i="3"/>
  <c r="E87" i="3" s="1"/>
  <c r="E88" i="3" s="1"/>
  <c r="E89" i="3" s="1"/>
  <c r="E90" i="3" s="1"/>
  <c r="E91" i="3" s="1"/>
  <c r="E77" i="3"/>
  <c r="E78" i="3" s="1"/>
  <c r="E79" i="3" s="1"/>
  <c r="E80" i="3" s="1"/>
  <c r="E81" i="3" s="1"/>
  <c r="E82" i="3" s="1"/>
  <c r="H122" i="3"/>
  <c r="E57" i="3"/>
  <c r="E58" i="3" s="1"/>
  <c r="E59" i="3" s="1"/>
  <c r="E60" i="3" s="1"/>
  <c r="E61" i="3" s="1"/>
  <c r="E62" i="3" s="1"/>
  <c r="E48" i="3"/>
  <c r="E49" i="3" s="1"/>
  <c r="E50" i="3" s="1"/>
  <c r="E51" i="3" s="1"/>
  <c r="E52" i="3" s="1"/>
  <c r="E53" i="3" s="1"/>
  <c r="E39" i="3"/>
  <c r="E40" i="3" s="1"/>
  <c r="E41" i="3" s="1"/>
  <c r="E42" i="3" s="1"/>
  <c r="E43" i="3" s="1"/>
  <c r="E44" i="3" s="1"/>
  <c r="E30" i="3"/>
  <c r="E31" i="3" s="1"/>
  <c r="E32" i="3" s="1"/>
  <c r="E33" i="3" s="1"/>
  <c r="E34" i="3" s="1"/>
  <c r="E35" i="3" s="1"/>
  <c r="E21" i="3"/>
  <c r="E22" i="3" s="1"/>
  <c r="E23" i="3" s="1"/>
  <c r="E24" i="3" s="1"/>
  <c r="E25" i="3" s="1"/>
  <c r="E26" i="3" s="1"/>
  <c r="E12" i="3"/>
  <c r="E11" i="4" s="1"/>
  <c r="E13" i="3" l="1"/>
  <c r="H39" i="3"/>
  <c r="H48" i="3"/>
  <c r="H30" i="3"/>
  <c r="H104" i="3"/>
  <c r="H12" i="3"/>
  <c r="H113" i="3"/>
  <c r="E103" i="1"/>
  <c r="E110" i="1" s="1"/>
  <c r="E117" i="1" s="1"/>
  <c r="E124" i="1" s="1"/>
  <c r="E131" i="1" s="1"/>
  <c r="H86" i="3"/>
  <c r="H77" i="3"/>
  <c r="H95" i="3"/>
  <c r="H57" i="3"/>
  <c r="F79" i="1"/>
  <c r="F148" i="1" s="1"/>
  <c r="F158" i="1" s="1"/>
  <c r="F169" i="1" s="1"/>
  <c r="F59" i="1"/>
  <c r="F70" i="1" s="1"/>
  <c r="F60" i="1"/>
  <c r="F71" i="1" s="1"/>
  <c r="F61" i="1"/>
  <c r="F72" i="1" s="1"/>
  <c r="F62" i="1"/>
  <c r="F73" i="1" s="1"/>
  <c r="F63" i="1"/>
  <c r="F74" i="1" s="1"/>
  <c r="E15" i="1"/>
  <c r="E14" i="3" l="1"/>
  <c r="E12" i="4"/>
  <c r="G157" i="6"/>
  <c r="F179" i="1"/>
  <c r="F190" i="1" s="1"/>
  <c r="F80" i="1"/>
  <c r="F149" i="1" s="1"/>
  <c r="F159" i="1" s="1"/>
  <c r="F170" i="1" s="1"/>
  <c r="F180" i="1" s="1"/>
  <c r="F191" i="1" s="1"/>
  <c r="F83" i="1"/>
  <c r="F152" i="1" s="1"/>
  <c r="F162" i="1" s="1"/>
  <c r="F173" i="1" s="1"/>
  <c r="F183" i="1" s="1"/>
  <c r="F194" i="1" s="1"/>
  <c r="F84" i="1"/>
  <c r="F153" i="1" s="1"/>
  <c r="F163" i="1" s="1"/>
  <c r="F174" i="1" s="1"/>
  <c r="F184" i="1" s="1"/>
  <c r="F195" i="1" s="1"/>
  <c r="F82" i="1"/>
  <c r="F151" i="1" s="1"/>
  <c r="F161" i="1" s="1"/>
  <c r="F172" i="1" s="1"/>
  <c r="F182" i="1" s="1"/>
  <c r="F193" i="1" s="1"/>
  <c r="F81" i="1"/>
  <c r="F150" i="1" s="1"/>
  <c r="F160" i="1" s="1"/>
  <c r="F171" i="1" s="1"/>
  <c r="F181" i="1" s="1"/>
  <c r="F192" i="1" s="1"/>
  <c r="H21" i="3"/>
  <c r="E39" i="6"/>
  <c r="E68" i="6" s="1"/>
  <c r="E81" i="4"/>
  <c r="E27" i="4"/>
  <c r="E34" i="4" s="1"/>
  <c r="F10" i="4"/>
  <c r="F47" i="1"/>
  <c r="E221" i="1"/>
  <c r="E228" i="1" s="1"/>
  <c r="E235" i="1" s="1"/>
  <c r="E242" i="1" s="1"/>
  <c r="E15" i="3" l="1"/>
  <c r="E13" i="4"/>
  <c r="F207" i="1"/>
  <c r="F96" i="1"/>
  <c r="G158" i="6"/>
  <c r="E91" i="4"/>
  <c r="F81" i="4"/>
  <c r="F57" i="1"/>
  <c r="E16" i="3" l="1"/>
  <c r="E14" i="4"/>
  <c r="G159" i="6"/>
  <c r="F39" i="6"/>
  <c r="F214" i="1"/>
  <c r="F10" i="1"/>
  <c r="F68" i="1"/>
  <c r="E17" i="3" l="1"/>
  <c r="E16" i="4" s="1"/>
  <c r="E15" i="4"/>
  <c r="G160" i="6"/>
  <c r="AN156" i="6"/>
  <c r="AB156" i="6"/>
  <c r="P156" i="6"/>
  <c r="AL156" i="6"/>
  <c r="N156" i="6"/>
  <c r="AM156" i="6"/>
  <c r="AA156" i="6"/>
  <c r="O156" i="6"/>
  <c r="Z156" i="6"/>
  <c r="AK156" i="6"/>
  <c r="Y156" i="6"/>
  <c r="M156" i="6"/>
  <c r="AJ156" i="6"/>
  <c r="X156" i="6"/>
  <c r="L156" i="6"/>
  <c r="AI156" i="6"/>
  <c r="W156" i="6"/>
  <c r="K156" i="6"/>
  <c r="AG156" i="6"/>
  <c r="AH156" i="6"/>
  <c r="V156" i="6"/>
  <c r="J156" i="6"/>
  <c r="I156" i="6"/>
  <c r="U156" i="6"/>
  <c r="AF156" i="6"/>
  <c r="T156" i="6"/>
  <c r="AE156" i="6"/>
  <c r="S156" i="6"/>
  <c r="AP156" i="6"/>
  <c r="AO156" i="6"/>
  <c r="AD156" i="6"/>
  <c r="AC156" i="6"/>
  <c r="R156" i="6"/>
  <c r="Q156" i="6"/>
  <c r="F78" i="1"/>
  <c r="F200" i="1"/>
  <c r="F147" i="1" l="1"/>
  <c r="F157" i="1" s="1"/>
  <c r="F168" i="1" s="1"/>
  <c r="G161" i="6"/>
  <c r="H156" i="6"/>
  <c r="G156" i="6" s="1"/>
  <c r="F178" i="1"/>
  <c r="F221" i="1"/>
  <c r="F89" i="1"/>
  <c r="G164" i="6" l="1"/>
  <c r="F189" i="1"/>
  <c r="F235" i="1"/>
  <c r="F228" i="1"/>
  <c r="F103" i="1"/>
  <c r="G165" i="6" l="1"/>
  <c r="F242" i="1"/>
  <c r="F110" i="1"/>
  <c r="G166" i="6" l="1"/>
  <c r="F117" i="1"/>
  <c r="G167" i="6" l="1"/>
  <c r="AG163" i="6"/>
  <c r="U163" i="6"/>
  <c r="I163" i="6"/>
  <c r="AF163" i="6"/>
  <c r="T163" i="6"/>
  <c r="H163" i="6"/>
  <c r="AE163" i="6"/>
  <c r="S163" i="6"/>
  <c r="AP163" i="6"/>
  <c r="AD163" i="6"/>
  <c r="R163" i="6"/>
  <c r="AO163" i="6"/>
  <c r="AC163" i="6"/>
  <c r="Q163" i="6"/>
  <c r="AN163" i="6"/>
  <c r="AB163" i="6"/>
  <c r="P163" i="6"/>
  <c r="AM163" i="6"/>
  <c r="AA163" i="6"/>
  <c r="O163" i="6"/>
  <c r="AL163" i="6"/>
  <c r="Z163" i="6"/>
  <c r="N163" i="6"/>
  <c r="AK163" i="6"/>
  <c r="Y163" i="6"/>
  <c r="M163" i="6"/>
  <c r="AI163" i="6"/>
  <c r="AJ163" i="6"/>
  <c r="X163" i="6"/>
  <c r="L163" i="6"/>
  <c r="W163" i="6"/>
  <c r="K163" i="6"/>
  <c r="AH163" i="6"/>
  <c r="V163" i="6"/>
  <c r="J163" i="6"/>
  <c r="F124" i="1"/>
  <c r="G163" i="6" l="1"/>
  <c r="G168" i="6"/>
  <c r="F131" i="1"/>
  <c r="G171" i="6" l="1"/>
  <c r="G172" i="6" l="1"/>
  <c r="G173" i="6" l="1"/>
  <c r="G174" i="6" l="1"/>
  <c r="AL170" i="6"/>
  <c r="Z170" i="6"/>
  <c r="N170" i="6"/>
  <c r="AK170" i="6"/>
  <c r="Y170" i="6"/>
  <c r="M170" i="6"/>
  <c r="AJ170" i="6"/>
  <c r="X170" i="6"/>
  <c r="L170" i="6"/>
  <c r="AI170" i="6"/>
  <c r="W170" i="6"/>
  <c r="K170" i="6"/>
  <c r="AH170" i="6"/>
  <c r="V170" i="6"/>
  <c r="J170" i="6"/>
  <c r="AG170" i="6"/>
  <c r="U170" i="6"/>
  <c r="I170" i="6"/>
  <c r="AF170" i="6"/>
  <c r="T170" i="6"/>
  <c r="H170" i="6"/>
  <c r="AE170" i="6"/>
  <c r="S170" i="6"/>
  <c r="AP170" i="6"/>
  <c r="AD170" i="6"/>
  <c r="R170" i="6"/>
  <c r="AB170" i="6"/>
  <c r="AO170" i="6"/>
  <c r="AC170" i="6"/>
  <c r="Q170" i="6"/>
  <c r="AN170" i="6"/>
  <c r="P170" i="6"/>
  <c r="AM170" i="6"/>
  <c r="AA170" i="6"/>
  <c r="O170" i="6"/>
  <c r="G170" i="6" l="1"/>
  <c r="G175" i="6"/>
  <c r="F52" i="10"/>
  <c r="G42" i="10"/>
  <c r="F71" i="3"/>
  <c r="F136" i="3"/>
  <c r="F135" i="3"/>
  <c r="F134" i="3"/>
  <c r="F133" i="3"/>
  <c r="F132" i="3"/>
  <c r="B2" i="10"/>
  <c r="B2" i="6"/>
  <c r="B2" i="4"/>
  <c r="B2" i="1"/>
  <c r="G178" i="6" l="1"/>
  <c r="E10" i="4"/>
  <c r="G179" i="6" l="1"/>
  <c r="G180" i="6" l="1"/>
  <c r="F27" i="4"/>
  <c r="G181" i="6" l="1"/>
  <c r="AE177" i="6"/>
  <c r="S177" i="6"/>
  <c r="AP177" i="6"/>
  <c r="AD177" i="6"/>
  <c r="R177" i="6"/>
  <c r="AO177" i="6"/>
  <c r="AC177" i="6"/>
  <c r="Q177" i="6"/>
  <c r="AN177" i="6"/>
  <c r="AB177" i="6"/>
  <c r="P177" i="6"/>
  <c r="AM177" i="6"/>
  <c r="AA177" i="6"/>
  <c r="O177" i="6"/>
  <c r="AL177" i="6"/>
  <c r="Z177" i="6"/>
  <c r="N177" i="6"/>
  <c r="AK177" i="6"/>
  <c r="Y177" i="6"/>
  <c r="M177" i="6"/>
  <c r="AJ177" i="6"/>
  <c r="X177" i="6"/>
  <c r="L177" i="6"/>
  <c r="AI177" i="6"/>
  <c r="W177" i="6"/>
  <c r="K177" i="6"/>
  <c r="AH177" i="6"/>
  <c r="V177" i="6"/>
  <c r="J177" i="6"/>
  <c r="AG177" i="6"/>
  <c r="U177" i="6"/>
  <c r="I177" i="6"/>
  <c r="T177" i="6"/>
  <c r="AF177" i="6"/>
  <c r="G182" i="6" l="1"/>
  <c r="H177" i="6"/>
  <c r="G177" i="6" s="1"/>
  <c r="P64" i="1"/>
  <c r="AB64" i="1"/>
  <c r="AN64" i="1"/>
  <c r="Q64" i="1"/>
  <c r="AC64" i="1"/>
  <c r="AO64" i="1"/>
  <c r="T64" i="1"/>
  <c r="AF64" i="1"/>
  <c r="L64" i="1"/>
  <c r="AA64" i="1"/>
  <c r="M64" i="1"/>
  <c r="AD64" i="1"/>
  <c r="N64" i="1"/>
  <c r="AE64" i="1"/>
  <c r="R64" i="1"/>
  <c r="AH64" i="1"/>
  <c r="V64" i="1"/>
  <c r="AK64" i="1"/>
  <c r="W64" i="1"/>
  <c r="AL64" i="1"/>
  <c r="I64" i="1"/>
  <c r="X64" i="1"/>
  <c r="AM64" i="1"/>
  <c r="Y64" i="1"/>
  <c r="H64" i="1"/>
  <c r="AI64" i="1"/>
  <c r="AJ64" i="1"/>
  <c r="J64" i="1"/>
  <c r="O64" i="1"/>
  <c r="S64" i="1"/>
  <c r="U64" i="1"/>
  <c r="G64" i="1"/>
  <c r="AG64" i="1"/>
  <c r="AP64" i="1"/>
  <c r="K64" i="1"/>
  <c r="Z64" i="1"/>
  <c r="F20" i="4" l="1"/>
  <c r="F71" i="4"/>
  <c r="F34" i="4" l="1"/>
  <c r="E101" i="4"/>
  <c r="F91" i="4"/>
  <c r="E41" i="4"/>
  <c r="F101" i="4" l="1"/>
  <c r="E111" i="4"/>
  <c r="O85" i="1"/>
  <c r="AN85" i="1"/>
  <c r="P85" i="1"/>
  <c r="K85" i="1"/>
  <c r="AO85" i="1"/>
  <c r="AL85" i="1"/>
  <c r="AH85" i="1"/>
  <c r="AI85" i="1"/>
  <c r="AB85" i="1"/>
  <c r="Z85" i="1"/>
  <c r="V85" i="1"/>
  <c r="G85" i="1"/>
  <c r="N85" i="1"/>
  <c r="J85" i="1"/>
  <c r="E20" i="1"/>
  <c r="W85" i="1"/>
  <c r="AM85" i="1"/>
  <c r="Q85" i="1"/>
  <c r="AK85" i="1"/>
  <c r="AG85" i="1"/>
  <c r="AC85" i="1"/>
  <c r="AE85" i="1"/>
  <c r="Y85" i="1"/>
  <c r="U85" i="1"/>
  <c r="S85" i="1"/>
  <c r="M85" i="1"/>
  <c r="I85" i="1"/>
  <c r="AP85" i="1"/>
  <c r="AJ85" i="1"/>
  <c r="AF85" i="1"/>
  <c r="AA85" i="1"/>
  <c r="AD85" i="1"/>
  <c r="X85" i="1"/>
  <c r="T85" i="1"/>
  <c r="F15" i="1"/>
  <c r="R85" i="1"/>
  <c r="L85" i="1"/>
  <c r="H85" i="1"/>
  <c r="F41" i="4"/>
  <c r="E48" i="4"/>
  <c r="E55" i="4" s="1"/>
  <c r="F111" i="4"/>
  <c r="F55" i="4" l="1"/>
  <c r="E62" i="4"/>
  <c r="E121" i="4"/>
  <c r="E25" i="1"/>
  <c r="F20" i="1"/>
  <c r="F48" i="4"/>
  <c r="F121" i="4" l="1"/>
  <c r="E131" i="4"/>
  <c r="F25" i="1"/>
  <c r="E30" i="1"/>
  <c r="H185" i="1"/>
  <c r="T185" i="1"/>
  <c r="AF185" i="1"/>
  <c r="I185" i="1"/>
  <c r="U185" i="1"/>
  <c r="AG185" i="1"/>
  <c r="J185" i="1"/>
  <c r="V185" i="1"/>
  <c r="AH185" i="1"/>
  <c r="K185" i="1"/>
  <c r="W185" i="1"/>
  <c r="AI185" i="1"/>
  <c r="L185" i="1"/>
  <c r="X185" i="1"/>
  <c r="AJ185" i="1"/>
  <c r="M185" i="1"/>
  <c r="Y185" i="1"/>
  <c r="AK185" i="1"/>
  <c r="AO185" i="1"/>
  <c r="N185" i="1"/>
  <c r="Z185" i="1"/>
  <c r="AL185" i="1"/>
  <c r="O185" i="1"/>
  <c r="AA185" i="1"/>
  <c r="AM185" i="1"/>
  <c r="AC185" i="1"/>
  <c r="P185" i="1"/>
  <c r="AB185" i="1"/>
  <c r="AN185" i="1"/>
  <c r="Q185" i="1"/>
  <c r="R185" i="1"/>
  <c r="AD185" i="1"/>
  <c r="AP185" i="1"/>
  <c r="S185" i="1"/>
  <c r="AE185" i="1"/>
  <c r="G185" i="1"/>
  <c r="F30" i="1"/>
  <c r="F62" i="4"/>
  <c r="F131" i="4" l="1"/>
  <c r="E35" i="1"/>
  <c r="F35" i="1"/>
  <c r="H196" i="1"/>
  <c r="T196" i="1"/>
  <c r="AF196" i="1"/>
  <c r="I196" i="1"/>
  <c r="U196" i="1"/>
  <c r="AG196" i="1"/>
  <c r="J196" i="1"/>
  <c r="V196" i="1"/>
  <c r="AH196" i="1"/>
  <c r="K196" i="1"/>
  <c r="W196" i="1"/>
  <c r="AI196" i="1"/>
  <c r="L196" i="1"/>
  <c r="X196" i="1"/>
  <c r="AJ196" i="1"/>
  <c r="M196" i="1"/>
  <c r="Y196" i="1"/>
  <c r="AK196" i="1"/>
  <c r="N196" i="1"/>
  <c r="Z196" i="1"/>
  <c r="AL196" i="1"/>
  <c r="AC196" i="1"/>
  <c r="O196" i="1"/>
  <c r="AA196" i="1"/>
  <c r="AM196" i="1"/>
  <c r="AO196" i="1"/>
  <c r="P196" i="1"/>
  <c r="AB196" i="1"/>
  <c r="AN196" i="1"/>
  <c r="Q196" i="1"/>
  <c r="R196" i="1"/>
  <c r="AD196" i="1"/>
  <c r="AP196" i="1"/>
  <c r="S196" i="1"/>
  <c r="AE196" i="1"/>
  <c r="G196" i="1"/>
  <c r="E40" i="1" l="1"/>
  <c r="F40" i="1" s="1"/>
  <c r="F10" i="6"/>
  <c r="F131" i="3"/>
  <c r="F70" i="3"/>
  <c r="F69" i="3"/>
  <c r="F68" i="3"/>
  <c r="F67" i="3"/>
  <c r="F66" i="3"/>
  <c r="F68" i="6" l="1"/>
  <c r="E97" i="6"/>
  <c r="F97" i="6" l="1"/>
  <c r="E126" i="6"/>
  <c r="E155" i="6" s="1"/>
  <c r="E184" i="6" l="1"/>
  <c r="F155" i="6"/>
  <c r="F126" i="6"/>
  <c r="F184" i="6"/>
  <c r="G27" i="10" l="1"/>
  <c r="Z54" i="6" l="1"/>
  <c r="AD54" i="6"/>
  <c r="AH54" i="6"/>
  <c r="AL54" i="6"/>
  <c r="AP54" i="6"/>
  <c r="K54" i="6"/>
  <c r="O54" i="6"/>
  <c r="S54" i="6"/>
  <c r="W54" i="6"/>
  <c r="AA54" i="6"/>
  <c r="AE54" i="6"/>
  <c r="AI54" i="6"/>
  <c r="AM54" i="6"/>
  <c r="G55" i="6"/>
  <c r="H54" i="6"/>
  <c r="L54" i="6"/>
  <c r="P54" i="6"/>
  <c r="T54" i="6"/>
  <c r="X54" i="6"/>
  <c r="AB54" i="6"/>
  <c r="AF54" i="6"/>
  <c r="AJ54" i="6"/>
  <c r="AN54" i="6"/>
  <c r="I54" i="6"/>
  <c r="M54" i="6"/>
  <c r="Q54" i="6"/>
  <c r="U54" i="6"/>
  <c r="Y54" i="6"/>
  <c r="AC54" i="6"/>
  <c r="AG54" i="6"/>
  <c r="AK54" i="6"/>
  <c r="G59" i="6"/>
  <c r="G58" i="6"/>
  <c r="G57" i="6"/>
  <c r="G56" i="6"/>
  <c r="AO54" i="6"/>
  <c r="J54" i="6"/>
  <c r="N54" i="6"/>
  <c r="R54" i="6"/>
  <c r="V54" i="6"/>
  <c r="H55" i="10"/>
  <c r="AD40" i="6" l="1"/>
  <c r="V40" i="6"/>
  <c r="M40" i="6"/>
  <c r="N40" i="6"/>
  <c r="S40" i="6"/>
  <c r="W40" i="6"/>
  <c r="G64" i="6"/>
  <c r="G63" i="6"/>
  <c r="L47" i="6"/>
  <c r="Y47" i="6"/>
  <c r="AC47" i="6"/>
  <c r="G49" i="6"/>
  <c r="AJ47" i="6"/>
  <c r="Z47" i="6"/>
  <c r="AD47" i="6"/>
  <c r="G45" i="6"/>
  <c r="G52" i="6"/>
  <c r="G43" i="6"/>
  <c r="G65" i="6"/>
  <c r="G42" i="6"/>
  <c r="K61" i="6"/>
  <c r="O61" i="6"/>
  <c r="Z40" i="6"/>
  <c r="AF40" i="6"/>
  <c r="AK40" i="6"/>
  <c r="I47" i="6"/>
  <c r="AL47" i="6"/>
  <c r="AP47" i="6"/>
  <c r="S61" i="6"/>
  <c r="W61" i="6"/>
  <c r="AA61" i="6"/>
  <c r="AN40" i="6"/>
  <c r="H40" i="6"/>
  <c r="G41" i="6"/>
  <c r="AC40" i="6"/>
  <c r="U47" i="6"/>
  <c r="O47" i="6"/>
  <c r="S47" i="6"/>
  <c r="G44" i="6"/>
  <c r="AE61" i="6"/>
  <c r="AI61" i="6"/>
  <c r="AM61" i="6"/>
  <c r="O40" i="6"/>
  <c r="T40" i="6"/>
  <c r="AO40" i="6"/>
  <c r="AG47" i="6"/>
  <c r="AA47" i="6"/>
  <c r="AE47" i="6"/>
  <c r="G62" i="6"/>
  <c r="H61" i="6"/>
  <c r="L61" i="6"/>
  <c r="P61" i="6"/>
  <c r="AA40" i="6"/>
  <c r="AG40" i="6"/>
  <c r="AI40" i="6"/>
  <c r="J47" i="6"/>
  <c r="AM47" i="6"/>
  <c r="H47" i="6"/>
  <c r="G48" i="6"/>
  <c r="G66" i="6"/>
  <c r="T61" i="6"/>
  <c r="X61" i="6"/>
  <c r="AB61" i="6"/>
  <c r="AP40" i="6"/>
  <c r="I40" i="6"/>
  <c r="V47" i="6"/>
  <c r="P47" i="6"/>
  <c r="T47" i="6"/>
  <c r="G50" i="6"/>
  <c r="AF61" i="6"/>
  <c r="AJ61" i="6"/>
  <c r="AN61" i="6"/>
  <c r="L40" i="6"/>
  <c r="P40" i="6"/>
  <c r="U40" i="6"/>
  <c r="AH47" i="6"/>
  <c r="AB47" i="6"/>
  <c r="AF47" i="6"/>
  <c r="I61" i="6"/>
  <c r="M61" i="6"/>
  <c r="Q61" i="6"/>
  <c r="X40" i="6"/>
  <c r="AB40" i="6"/>
  <c r="AH40" i="6"/>
  <c r="AI47" i="6"/>
  <c r="AN47" i="6"/>
  <c r="G54" i="6"/>
  <c r="U61" i="6"/>
  <c r="Y61" i="6"/>
  <c r="AC61" i="6"/>
  <c r="AL40" i="6"/>
  <c r="Q40" i="6"/>
  <c r="J40" i="6"/>
  <c r="K47" i="6"/>
  <c r="M47" i="6"/>
  <c r="Q47" i="6"/>
  <c r="G51" i="6"/>
  <c r="AG61" i="6"/>
  <c r="AK61" i="6"/>
  <c r="AO61" i="6"/>
  <c r="J61" i="6"/>
  <c r="N61" i="6"/>
  <c r="R61" i="6"/>
  <c r="Y40" i="6"/>
  <c r="R40" i="6"/>
  <c r="AJ40" i="6"/>
  <c r="W47" i="6"/>
  <c r="AK47" i="6"/>
  <c r="AO47" i="6"/>
  <c r="V61" i="6"/>
  <c r="Z61" i="6"/>
  <c r="AD61" i="6"/>
  <c r="AM40" i="6"/>
  <c r="AE40" i="6"/>
  <c r="K40" i="6"/>
  <c r="X47" i="6"/>
  <c r="N47" i="6"/>
  <c r="R47" i="6"/>
  <c r="AH61" i="6"/>
  <c r="AL61" i="6"/>
  <c r="AP61" i="6"/>
  <c r="G40" i="6" l="1"/>
  <c r="G61" i="6"/>
  <c r="G47" i="6"/>
  <c r="G32" i="10" l="1"/>
  <c r="G88" i="6" l="1"/>
  <c r="G108" i="6"/>
  <c r="AG18" i="6"/>
  <c r="K18" i="6"/>
  <c r="X18" i="6"/>
  <c r="G84" i="6"/>
  <c r="H83" i="6"/>
  <c r="U83" i="6"/>
  <c r="AH83" i="6"/>
  <c r="G107" i="6"/>
  <c r="H105" i="6"/>
  <c r="G106" i="6"/>
  <c r="U105" i="6"/>
  <c r="AH105" i="6"/>
  <c r="H20" i="3"/>
  <c r="H23" i="3"/>
  <c r="AK18" i="6"/>
  <c r="O18" i="6"/>
  <c r="AB18" i="6"/>
  <c r="L83" i="6"/>
  <c r="Y83" i="6"/>
  <c r="AL83" i="6"/>
  <c r="L105" i="6"/>
  <c r="Y105" i="6"/>
  <c r="AL105" i="6"/>
  <c r="AO18" i="6"/>
  <c r="S18" i="6"/>
  <c r="AF18" i="6"/>
  <c r="AE83" i="6"/>
  <c r="AM83" i="6"/>
  <c r="Q83" i="6"/>
  <c r="P105" i="6"/>
  <c r="AC105" i="6"/>
  <c r="AP105" i="6"/>
  <c r="G85" i="6"/>
  <c r="G20" i="6"/>
  <c r="J18" i="6"/>
  <c r="W18" i="6"/>
  <c r="AJ18" i="6"/>
  <c r="T83" i="6"/>
  <c r="AG83" i="6"/>
  <c r="K83" i="6"/>
  <c r="T105" i="6"/>
  <c r="AG105" i="6"/>
  <c r="K105" i="6"/>
  <c r="G87" i="6"/>
  <c r="N18" i="6"/>
  <c r="AA18" i="6"/>
  <c r="AN18" i="6"/>
  <c r="X83" i="6"/>
  <c r="AK83" i="6"/>
  <c r="R83" i="6"/>
  <c r="X105" i="6"/>
  <c r="AK105" i="6"/>
  <c r="O105" i="6"/>
  <c r="G22" i="6"/>
  <c r="R18" i="6"/>
  <c r="AE18" i="6"/>
  <c r="I18" i="6"/>
  <c r="AP83" i="6"/>
  <c r="P83" i="6"/>
  <c r="AC83" i="6"/>
  <c r="H96" i="3"/>
  <c r="AB105" i="6"/>
  <c r="AO105" i="6"/>
  <c r="H78" i="3"/>
  <c r="G21" i="6"/>
  <c r="G109" i="6"/>
  <c r="V18" i="6"/>
  <c r="AI18" i="6"/>
  <c r="M18" i="6"/>
  <c r="AF83" i="6"/>
  <c r="J83" i="6"/>
  <c r="W83" i="6"/>
  <c r="S105" i="6"/>
  <c r="AF105" i="6"/>
  <c r="J105" i="6"/>
  <c r="H56" i="3"/>
  <c r="I55" i="3"/>
  <c r="H38" i="3"/>
  <c r="AQ37" i="3"/>
  <c r="AQ69" i="3" s="1"/>
  <c r="AD37" i="3"/>
  <c r="AD69" i="3" s="1"/>
  <c r="Q37" i="3"/>
  <c r="Q69" i="3" s="1"/>
  <c r="U37" i="3"/>
  <c r="U69" i="3" s="1"/>
  <c r="AE222" i="6"/>
  <c r="W222" i="6"/>
  <c r="P222" i="6"/>
  <c r="AC222" i="6"/>
  <c r="AA222" i="6"/>
  <c r="V222" i="6"/>
  <c r="AI223" i="6"/>
  <c r="AA223" i="6"/>
  <c r="O223" i="6"/>
  <c r="AP223" i="6"/>
  <c r="AL223" i="6"/>
  <c r="N223" i="6"/>
  <c r="J223" i="6"/>
  <c r="AK223" i="6"/>
  <c r="AC223" i="6"/>
  <c r="Y223" i="6"/>
  <c r="AJ223" i="6"/>
  <c r="AF223" i="6"/>
  <c r="AB223" i="6"/>
  <c r="X223" i="6"/>
  <c r="P223" i="6"/>
  <c r="L223" i="6"/>
  <c r="AM223" i="6"/>
  <c r="G86" i="6"/>
  <c r="G110" i="6"/>
  <c r="AG223" i="6"/>
  <c r="Z18" i="6"/>
  <c r="AM18" i="6"/>
  <c r="Q18" i="6"/>
  <c r="AJ83" i="6"/>
  <c r="N83" i="6"/>
  <c r="S83" i="6"/>
  <c r="H59" i="3"/>
  <c r="W105" i="6"/>
  <c r="AJ105" i="6"/>
  <c r="N105" i="6"/>
  <c r="AO93" i="3"/>
  <c r="AO133" i="3" s="1"/>
  <c r="AK93" i="3"/>
  <c r="AK133" i="3" s="1"/>
  <c r="AG93" i="3"/>
  <c r="AG133" i="3" s="1"/>
  <c r="U93" i="3"/>
  <c r="U133" i="3" s="1"/>
  <c r="M93" i="3"/>
  <c r="M133" i="3" s="1"/>
  <c r="AN93" i="3"/>
  <c r="AN133" i="3" s="1"/>
  <c r="AB93" i="3"/>
  <c r="AB133" i="3" s="1"/>
  <c r="T93" i="3"/>
  <c r="T133" i="3" s="1"/>
  <c r="AH93" i="3"/>
  <c r="AH133" i="3" s="1"/>
  <c r="X93" i="3"/>
  <c r="X133" i="3" s="1"/>
  <c r="R93" i="3"/>
  <c r="R133" i="3" s="1"/>
  <c r="AM93" i="3"/>
  <c r="AM133" i="3" s="1"/>
  <c r="H114" i="3"/>
  <c r="AD18" i="6"/>
  <c r="G19" i="6"/>
  <c r="H18" i="6"/>
  <c r="H222" i="6"/>
  <c r="U18" i="6"/>
  <c r="U222" i="6"/>
  <c r="O83" i="6"/>
  <c r="AB83" i="6"/>
  <c r="AO83" i="6"/>
  <c r="AA105" i="6"/>
  <c r="AN105" i="6"/>
  <c r="R105" i="6"/>
  <c r="Y19" i="3"/>
  <c r="Y67" i="3" s="1"/>
  <c r="U19" i="3"/>
  <c r="U67" i="3" s="1"/>
  <c r="L19" i="3"/>
  <c r="L67" i="3" s="1"/>
  <c r="AJ19" i="3"/>
  <c r="AJ67" i="3" s="1"/>
  <c r="Q19" i="3"/>
  <c r="Q67" i="3" s="1"/>
  <c r="N19" i="3"/>
  <c r="N67" i="3" s="1"/>
  <c r="AL19" i="3"/>
  <c r="AL67" i="3" s="1"/>
  <c r="G23" i="6"/>
  <c r="AO223" i="6"/>
  <c r="S223" i="6"/>
  <c r="AH18" i="6"/>
  <c r="L18" i="6"/>
  <c r="Y18" i="6"/>
  <c r="Y222" i="6"/>
  <c r="I83" i="6"/>
  <c r="V83" i="6"/>
  <c r="AI83" i="6"/>
  <c r="AE105" i="6"/>
  <c r="I105" i="6"/>
  <c r="V105" i="6"/>
  <c r="AH55" i="3"/>
  <c r="AH71" i="3" s="1"/>
  <c r="AO37" i="3"/>
  <c r="AO69" i="3" s="1"/>
  <c r="AL226" i="6"/>
  <c r="AC226" i="6"/>
  <c r="N226" i="6"/>
  <c r="AB226" i="6"/>
  <c r="T226" i="6"/>
  <c r="K226" i="6"/>
  <c r="AM226" i="6"/>
  <c r="S226" i="6"/>
  <c r="AP226" i="6"/>
  <c r="AG226" i="6"/>
  <c r="Y226" i="6"/>
  <c r="Z225" i="6"/>
  <c r="AC225" i="6"/>
  <c r="Q225" i="6"/>
  <c r="AI225" i="6"/>
  <c r="M225" i="6"/>
  <c r="P225" i="6"/>
  <c r="AK225" i="6"/>
  <c r="AH225" i="6"/>
  <c r="V225" i="6"/>
  <c r="O225" i="6"/>
  <c r="S225" i="6"/>
  <c r="AL18" i="6"/>
  <c r="AL222" i="6"/>
  <c r="P18" i="6"/>
  <c r="AC18" i="6"/>
  <c r="M83" i="6"/>
  <c r="Z83" i="6"/>
  <c r="AI105" i="6"/>
  <c r="M105" i="6"/>
  <c r="Z105" i="6"/>
  <c r="AL55" i="3"/>
  <c r="AL71" i="3" s="1"/>
  <c r="H41" i="3"/>
  <c r="AF127" i="6"/>
  <c r="AH127" i="6"/>
  <c r="N127" i="6"/>
  <c r="AA127" i="6"/>
  <c r="X127" i="6"/>
  <c r="S127" i="6"/>
  <c r="V127" i="6"/>
  <c r="AP127" i="6"/>
  <c r="AJ127" i="6"/>
  <c r="AN127" i="6"/>
  <c r="J127" i="6"/>
  <c r="P127" i="6"/>
  <c r="AO127" i="6"/>
  <c r="S224" i="6"/>
  <c r="K224" i="6"/>
  <c r="R224" i="6"/>
  <c r="J224" i="6"/>
  <c r="U224" i="6"/>
  <c r="L224" i="6"/>
  <c r="AA217" i="6"/>
  <c r="W217" i="6"/>
  <c r="S217" i="6"/>
  <c r="O217" i="6"/>
  <c r="K217" i="6"/>
  <c r="AP217" i="6"/>
  <c r="AD217" i="6"/>
  <c r="V217" i="6"/>
  <c r="J217" i="6"/>
  <c r="AO217" i="6"/>
  <c r="AK217" i="6"/>
  <c r="AC217" i="6"/>
  <c r="AN217" i="6"/>
  <c r="AF217" i="6"/>
  <c r="AB217" i="6"/>
  <c r="X217" i="6"/>
  <c r="P217" i="6"/>
  <c r="L217" i="6"/>
  <c r="AI217" i="6"/>
  <c r="AF226" i="6"/>
  <c r="AA19" i="3"/>
  <c r="AA67" i="3" s="1"/>
  <c r="AN223" i="6"/>
  <c r="AP225" i="6"/>
  <c r="AA225" i="6"/>
  <c r="Z224" i="6"/>
  <c r="AP18" i="6"/>
  <c r="AP222" i="6"/>
  <c r="T222" i="6"/>
  <c r="T18" i="6"/>
  <c r="AD83" i="6"/>
  <c r="AA83" i="6"/>
  <c r="AN83" i="6"/>
  <c r="AM105" i="6"/>
  <c r="Q105" i="6"/>
  <c r="AD105" i="6"/>
  <c r="AN19" i="3"/>
  <c r="AN67" i="3" s="1"/>
  <c r="AP55" i="3"/>
  <c r="AP71" i="3" s="1"/>
  <c r="V37" i="3"/>
  <c r="V69" i="3" s="1"/>
  <c r="J37" i="3"/>
  <c r="J69" i="3" s="1"/>
  <c r="AI93" i="3" l="1"/>
  <c r="AI133" i="3" s="1"/>
  <c r="N93" i="3"/>
  <c r="N133" i="3" s="1"/>
  <c r="AP93" i="3"/>
  <c r="AP133" i="3" s="1"/>
  <c r="AE93" i="3"/>
  <c r="AE133" i="3" s="1"/>
  <c r="AQ93" i="3"/>
  <c r="AQ133" i="3" s="1"/>
  <c r="Z55" i="3"/>
  <c r="Z71" i="3" s="1"/>
  <c r="M217" i="6"/>
  <c r="P224" i="6"/>
  <c r="X225" i="6"/>
  <c r="AG37" i="3"/>
  <c r="AG69" i="3" s="1"/>
  <c r="Z93" i="3"/>
  <c r="Z133" i="3" s="1"/>
  <c r="AH37" i="3"/>
  <c r="AH69" i="3" s="1"/>
  <c r="AA93" i="3"/>
  <c r="AA133" i="3" s="1"/>
  <c r="K93" i="3"/>
  <c r="K133" i="3" s="1"/>
  <c r="AC93" i="3"/>
  <c r="AC133" i="3" s="1"/>
  <c r="W93" i="3"/>
  <c r="W133" i="3" s="1"/>
  <c r="J93" i="3"/>
  <c r="J133" i="3" s="1"/>
  <c r="S37" i="3"/>
  <c r="S69" i="3" s="1"/>
  <c r="Q222" i="6"/>
  <c r="AD222" i="6"/>
  <c r="K223" i="6"/>
  <c r="AC37" i="3"/>
  <c r="AC69" i="3" s="1"/>
  <c r="AL37" i="3"/>
  <c r="AL69" i="3" s="1"/>
  <c r="P37" i="3"/>
  <c r="P69" i="3" s="1"/>
  <c r="T37" i="3"/>
  <c r="T69" i="3" s="1"/>
  <c r="Z37" i="3"/>
  <c r="Z69" i="3" s="1"/>
  <c r="X37" i="3"/>
  <c r="X69" i="3" s="1"/>
  <c r="R37" i="3"/>
  <c r="R69" i="3" s="1"/>
  <c r="AB55" i="3"/>
  <c r="AB71" i="3" s="1"/>
  <c r="AO55" i="3"/>
  <c r="AO71" i="3" s="1"/>
  <c r="AD55" i="3"/>
  <c r="AD71" i="3" s="1"/>
  <c r="Y37" i="3"/>
  <c r="Y69" i="3" s="1"/>
  <c r="AG19" i="3"/>
  <c r="AG67" i="3" s="1"/>
  <c r="L37" i="3"/>
  <c r="L69" i="3" s="1"/>
  <c r="M224" i="6"/>
  <c r="P226" i="6"/>
  <c r="P221" i="6" s="1"/>
  <c r="AQ19" i="3"/>
  <c r="AQ67" i="3" s="1"/>
  <c r="O93" i="3"/>
  <c r="O133" i="3" s="1"/>
  <c r="R223" i="6"/>
  <c r="Y217" i="6"/>
  <c r="AL217" i="6"/>
  <c r="Y127" i="6"/>
  <c r="Q93" i="3"/>
  <c r="Q133" i="3" s="1"/>
  <c r="M37" i="3"/>
  <c r="M69" i="3" s="1"/>
  <c r="W19" i="3"/>
  <c r="W67" i="3" s="1"/>
  <c r="AD93" i="3"/>
  <c r="AD133" i="3" s="1"/>
  <c r="S93" i="3"/>
  <c r="S133" i="3" s="1"/>
  <c r="Y93" i="3"/>
  <c r="Y133" i="3" s="1"/>
  <c r="AF98" i="6"/>
  <c r="J98" i="6"/>
  <c r="W98" i="6"/>
  <c r="AK37" i="3"/>
  <c r="AK69" i="3" s="1"/>
  <c r="U225" i="6"/>
  <c r="P19" i="3"/>
  <c r="P67" i="3" s="1"/>
  <c r="T19" i="3"/>
  <c r="T67" i="3" s="1"/>
  <c r="P93" i="3"/>
  <c r="P133" i="3" s="1"/>
  <c r="X19" i="3"/>
  <c r="X67" i="3" s="1"/>
  <c r="AM37" i="3"/>
  <c r="AM69" i="3" s="1"/>
  <c r="K37" i="3"/>
  <c r="K69" i="3" s="1"/>
  <c r="U127" i="6"/>
  <c r="AC127" i="6"/>
  <c r="AJ93" i="3"/>
  <c r="AJ133" i="3" s="1"/>
  <c r="L222" i="6"/>
  <c r="T223" i="6"/>
  <c r="N217" i="6"/>
  <c r="AN224" i="6"/>
  <c r="V93" i="3"/>
  <c r="V133" i="3" s="1"/>
  <c r="AF93" i="3"/>
  <c r="AF133" i="3" s="1"/>
  <c r="L93" i="3"/>
  <c r="L133" i="3" s="1"/>
  <c r="AJ217" i="6"/>
  <c r="AE217" i="6"/>
  <c r="I217" i="6"/>
  <c r="AL93" i="3"/>
  <c r="AL133" i="3" s="1"/>
  <c r="L127" i="6"/>
  <c r="R19" i="3"/>
  <c r="R67" i="3" s="1"/>
  <c r="W223" i="6"/>
  <c r="Z222" i="6"/>
  <c r="AO98" i="6"/>
  <c r="S98" i="6"/>
  <c r="M222" i="6"/>
  <c r="K19" i="3"/>
  <c r="K67" i="3" s="1"/>
  <c r="AJ98" i="6"/>
  <c r="AI224" i="6"/>
  <c r="U217" i="6"/>
  <c r="AH217" i="6"/>
  <c r="O127" i="6"/>
  <c r="U226" i="6"/>
  <c r="AH226" i="6"/>
  <c r="AF19" i="3"/>
  <c r="AF67" i="3" s="1"/>
  <c r="AI37" i="3"/>
  <c r="AI69" i="3" s="1"/>
  <c r="V224" i="6"/>
  <c r="I127" i="6"/>
  <c r="AP19" i="3"/>
  <c r="AP67" i="3" s="1"/>
  <c r="J19" i="3"/>
  <c r="J67" i="3" s="1"/>
  <c r="I224" i="6"/>
  <c r="W127" i="6"/>
  <c r="AK127" i="6"/>
  <c r="X226" i="6"/>
  <c r="AC19" i="3"/>
  <c r="AC67" i="3" s="1"/>
  <c r="AK226" i="6"/>
  <c r="K55" i="3"/>
  <c r="K71" i="3" s="1"/>
  <c r="N98" i="6"/>
  <c r="AA98" i="6"/>
  <c r="AN98" i="6"/>
  <c r="O224" i="6"/>
  <c r="S19" i="3"/>
  <c r="S67" i="3" s="1"/>
  <c r="AO19" i="3"/>
  <c r="AO67" i="3" s="1"/>
  <c r="W37" i="3"/>
  <c r="W69" i="3" s="1"/>
  <c r="AL225" i="6"/>
  <c r="M98" i="6"/>
  <c r="AM112" i="6"/>
  <c r="Q217" i="6"/>
  <c r="AL127" i="6"/>
  <c r="L225" i="6"/>
  <c r="AB37" i="3"/>
  <c r="AB69" i="3" s="1"/>
  <c r="AE127" i="6"/>
  <c r="S55" i="3"/>
  <c r="S71" i="3" s="1"/>
  <c r="Q127" i="6"/>
  <c r="N37" i="3"/>
  <c r="N69" i="3" s="1"/>
  <c r="AJ37" i="3"/>
  <c r="AJ69" i="3" s="1"/>
  <c r="Q226" i="6"/>
  <c r="O19" i="3"/>
  <c r="O67" i="3" s="1"/>
  <c r="AG225" i="6"/>
  <c r="Q98" i="6"/>
  <c r="AD98" i="6"/>
  <c r="O37" i="3"/>
  <c r="O69" i="3" s="1"/>
  <c r="Y112" i="6"/>
  <c r="AL112" i="6"/>
  <c r="AF37" i="3"/>
  <c r="AF69" i="3" s="1"/>
  <c r="AJ55" i="3"/>
  <c r="AJ71" i="3" s="1"/>
  <c r="N55" i="3"/>
  <c r="N71" i="3" s="1"/>
  <c r="AM55" i="3"/>
  <c r="AM71" i="3" s="1"/>
  <c r="AE230" i="6"/>
  <c r="I230" i="6"/>
  <c r="V230" i="6"/>
  <c r="U223" i="6"/>
  <c r="AH223" i="6"/>
  <c r="AN55" i="3"/>
  <c r="AN71" i="3" s="1"/>
  <c r="R55" i="3"/>
  <c r="R71" i="3" s="1"/>
  <c r="AQ55" i="3"/>
  <c r="AQ71" i="3" s="1"/>
  <c r="AI230" i="6"/>
  <c r="R217" i="6"/>
  <c r="X222" i="6"/>
  <c r="AP37" i="3"/>
  <c r="AP69" i="3" s="1"/>
  <c r="AK112" i="6"/>
  <c r="O112" i="6"/>
  <c r="T98" i="6"/>
  <c r="AG98" i="6"/>
  <c r="S222" i="6"/>
  <c r="W69" i="6"/>
  <c r="Y225" i="6"/>
  <c r="AB19" i="3"/>
  <c r="AB67" i="3" s="1"/>
  <c r="J112" i="6"/>
  <c r="W112" i="6"/>
  <c r="AA112" i="6"/>
  <c r="T225" i="6"/>
  <c r="H79" i="3"/>
  <c r="H109" i="3"/>
  <c r="R127" i="6"/>
  <c r="I112" i="6"/>
  <c r="L112" i="6"/>
  <c r="R98" i="6"/>
  <c r="AE98" i="6"/>
  <c r="O55" i="3"/>
  <c r="O71" i="3" s="1"/>
  <c r="T217" i="6"/>
  <c r="AG217" i="6"/>
  <c r="I98" i="6"/>
  <c r="V98" i="6"/>
  <c r="AI98" i="6"/>
  <c r="AH134" i="6"/>
  <c r="N224" i="6"/>
  <c r="AA224" i="6"/>
  <c r="AD226" i="6"/>
  <c r="G113" i="6"/>
  <c r="H112" i="6"/>
  <c r="AH215" i="6"/>
  <c r="AH11" i="6"/>
  <c r="AB112" i="6"/>
  <c r="G130" i="6"/>
  <c r="K98" i="6"/>
  <c r="AE199" i="6"/>
  <c r="L199" i="6"/>
  <c r="AP199" i="6"/>
  <c r="AO224" i="6"/>
  <c r="AA226" i="6"/>
  <c r="AA221" i="6" s="1"/>
  <c r="M19" i="3"/>
  <c r="M67" i="3" s="1"/>
  <c r="Z19" i="3"/>
  <c r="Z67" i="3" s="1"/>
  <c r="G187" i="6"/>
  <c r="AM217" i="6"/>
  <c r="G14" i="6"/>
  <c r="H217" i="6"/>
  <c r="S11" i="6"/>
  <c r="S215" i="6"/>
  <c r="W225" i="6"/>
  <c r="R225" i="6"/>
  <c r="AC112" i="6"/>
  <c r="AP112" i="6"/>
  <c r="AF112" i="6"/>
  <c r="X98" i="6"/>
  <c r="AK98" i="6"/>
  <c r="O98" i="6"/>
  <c r="H34" i="3"/>
  <c r="AM199" i="6"/>
  <c r="AC199" i="6"/>
  <c r="AF224" i="6"/>
  <c r="W224" i="6"/>
  <c r="J226" i="6"/>
  <c r="W226" i="6"/>
  <c r="AN225" i="6"/>
  <c r="H52" i="3"/>
  <c r="U215" i="6"/>
  <c r="U11" i="6"/>
  <c r="J225" i="6"/>
  <c r="AG112" i="6"/>
  <c r="K112" i="6"/>
  <c r="AB98" i="6"/>
  <c r="R219" i="6"/>
  <c r="Y215" i="6"/>
  <c r="Y11" i="6"/>
  <c r="G200" i="6"/>
  <c r="H199" i="6"/>
  <c r="AJ199" i="6"/>
  <c r="O199" i="6"/>
  <c r="AK224" i="6"/>
  <c r="AB224" i="6"/>
  <c r="AD223" i="6"/>
  <c r="AD19" i="3"/>
  <c r="AD67" i="3" s="1"/>
  <c r="AI112" i="6"/>
  <c r="H49" i="3"/>
  <c r="Q215" i="6"/>
  <c r="Q11" i="6"/>
  <c r="K225" i="6"/>
  <c r="AF199" i="6"/>
  <c r="AO199" i="6"/>
  <c r="S199" i="6"/>
  <c r="AF134" i="6"/>
  <c r="K134" i="6"/>
  <c r="AJ134" i="6"/>
  <c r="Q224" i="6"/>
  <c r="AE224" i="6"/>
  <c r="AE226" i="6"/>
  <c r="AB225" i="6"/>
  <c r="T76" i="6"/>
  <c r="AG76" i="6"/>
  <c r="AG222" i="6"/>
  <c r="K76" i="6"/>
  <c r="K222" i="6"/>
  <c r="AJ218" i="6"/>
  <c r="N218" i="6"/>
  <c r="AA218" i="6"/>
  <c r="AB229" i="6"/>
  <c r="AB25" i="6"/>
  <c r="AO25" i="6"/>
  <c r="AO229" i="6"/>
  <c r="S229" i="6"/>
  <c r="S25" i="6"/>
  <c r="H123" i="3"/>
  <c r="G139" i="6"/>
  <c r="AO112" i="6"/>
  <c r="S112" i="6"/>
  <c r="G18" i="6"/>
  <c r="H115" i="3"/>
  <c r="G100" i="6"/>
  <c r="R215" i="6"/>
  <c r="R11" i="6"/>
  <c r="AM225" i="6"/>
  <c r="I199" i="6"/>
  <c r="M199" i="6"/>
  <c r="W199" i="6"/>
  <c r="I226" i="6"/>
  <c r="V226" i="6"/>
  <c r="AI226" i="6"/>
  <c r="J232" i="6"/>
  <c r="W232" i="6"/>
  <c r="AJ232" i="6"/>
  <c r="AK69" i="6"/>
  <c r="Y69" i="6"/>
  <c r="M46" i="3"/>
  <c r="M70" i="3" s="1"/>
  <c r="Z46" i="3"/>
  <c r="Z70" i="3" s="1"/>
  <c r="AF233" i="6"/>
  <c r="J233" i="6"/>
  <c r="W233" i="6"/>
  <c r="N90" i="6"/>
  <c r="AA90" i="6"/>
  <c r="AN90" i="6"/>
  <c r="Z223" i="6"/>
  <c r="AP224" i="6"/>
  <c r="AP221" i="6" s="1"/>
  <c r="H219" i="6"/>
  <c r="U199" i="6"/>
  <c r="AK199" i="6"/>
  <c r="AA199" i="6"/>
  <c r="AO134" i="6"/>
  <c r="AO222" i="6"/>
  <c r="AE134" i="6"/>
  <c r="H43" i="3"/>
  <c r="I37" i="3"/>
  <c r="S231" i="6"/>
  <c r="AF231" i="6"/>
  <c r="J231" i="6"/>
  <c r="L226" i="6"/>
  <c r="L221" i="6" s="1"/>
  <c r="S221" i="6"/>
  <c r="AO225" i="6"/>
  <c r="I225" i="6"/>
  <c r="G128" i="6"/>
  <c r="H127" i="6"/>
  <c r="AJ112" i="6"/>
  <c r="N112" i="6"/>
  <c r="AG199" i="6"/>
  <c r="N199" i="6"/>
  <c r="P199" i="6"/>
  <c r="I134" i="6"/>
  <c r="I222" i="6"/>
  <c r="W134" i="6"/>
  <c r="M134" i="6"/>
  <c r="AD224" i="6"/>
  <c r="X224" i="6"/>
  <c r="X221" i="6" s="1"/>
  <c r="W231" i="6"/>
  <c r="AJ231" i="6"/>
  <c r="N231" i="6"/>
  <c r="AF225" i="6"/>
  <c r="Z226" i="6"/>
  <c r="AM19" i="3"/>
  <c r="AM67" i="3" s="1"/>
  <c r="AE223" i="6"/>
  <c r="I223" i="6"/>
  <c r="V223" i="6"/>
  <c r="L215" i="6"/>
  <c r="L11" i="6"/>
  <c r="AK84" i="3"/>
  <c r="AK132" i="3" s="1"/>
  <c r="Y84" i="3"/>
  <c r="Y132" i="3" s="1"/>
  <c r="X84" i="3"/>
  <c r="X132" i="3" s="1"/>
  <c r="T84" i="3"/>
  <c r="T132" i="3" s="1"/>
  <c r="R84" i="3"/>
  <c r="R132" i="3" s="1"/>
  <c r="L84" i="3"/>
  <c r="L132" i="3" s="1"/>
  <c r="U84" i="3"/>
  <c r="U132" i="3" s="1"/>
  <c r="AQ84" i="3"/>
  <c r="AQ132" i="3" s="1"/>
  <c r="AE84" i="3"/>
  <c r="AE132" i="3" s="1"/>
  <c r="O84" i="3"/>
  <c r="O132" i="3" s="1"/>
  <c r="K84" i="3"/>
  <c r="K132" i="3" s="1"/>
  <c r="AH84" i="3"/>
  <c r="AH132" i="3" s="1"/>
  <c r="AB84" i="3"/>
  <c r="AB132" i="3" s="1"/>
  <c r="M215" i="6"/>
  <c r="M11" i="6"/>
  <c r="AH222" i="6"/>
  <c r="AN112" i="6"/>
  <c r="R112" i="6"/>
  <c r="AE112" i="6"/>
  <c r="H25" i="3"/>
  <c r="Z98" i="6"/>
  <c r="AM98" i="6"/>
  <c r="AL219" i="6"/>
  <c r="G71" i="6"/>
  <c r="AB199" i="6"/>
  <c r="R199" i="6"/>
  <c r="T199" i="6"/>
  <c r="N134" i="6"/>
  <c r="AB134" i="6"/>
  <c r="G137" i="6"/>
  <c r="H224" i="6"/>
  <c r="AH224" i="6"/>
  <c r="AJ225" i="6"/>
  <c r="Q223" i="6"/>
  <c r="Q221" i="6" s="1"/>
  <c r="AE225" i="6"/>
  <c r="M223" i="6"/>
  <c r="V112" i="6"/>
  <c r="AL215" i="6"/>
  <c r="AL11" i="6"/>
  <c r="G99" i="6"/>
  <c r="H98" i="6"/>
  <c r="G116" i="6"/>
  <c r="J199" i="6"/>
  <c r="V199" i="6"/>
  <c r="X199" i="6"/>
  <c r="G135" i="6"/>
  <c r="H134" i="6"/>
  <c r="AM134" i="6"/>
  <c r="R134" i="6"/>
  <c r="R222" i="6"/>
  <c r="AM224" i="6"/>
  <c r="AD225" i="6"/>
  <c r="M226" i="6"/>
  <c r="R226" i="6"/>
  <c r="P10" i="3"/>
  <c r="P66" i="3" s="1"/>
  <c r="R10" i="3"/>
  <c r="R66" i="3" s="1"/>
  <c r="H14" i="3"/>
  <c r="G129" i="6"/>
  <c r="AE19" i="3"/>
  <c r="AE67" i="3" s="1"/>
  <c r="G115" i="6"/>
  <c r="G203" i="6"/>
  <c r="H13" i="3"/>
  <c r="T127" i="6"/>
  <c r="O215" i="6"/>
  <c r="O11" i="6"/>
  <c r="M112" i="6"/>
  <c r="Z112" i="6"/>
  <c r="P112" i="6"/>
  <c r="H215" i="6"/>
  <c r="H11" i="6"/>
  <c r="G12" i="6"/>
  <c r="U98" i="6"/>
  <c r="AH98" i="6"/>
  <c r="L98" i="6"/>
  <c r="T219" i="6"/>
  <c r="AN199" i="6"/>
  <c r="Z199" i="6"/>
  <c r="AP134" i="6"/>
  <c r="U134" i="6"/>
  <c r="AI134" i="6"/>
  <c r="AI222" i="6"/>
  <c r="AI221" i="6" s="1"/>
  <c r="AC224" i="6"/>
  <c r="AC221" i="6" s="1"/>
  <c r="AJ224" i="6"/>
  <c r="AN226" i="6"/>
  <c r="AI19" i="3"/>
  <c r="AI67" i="3" s="1"/>
  <c r="O206" i="6"/>
  <c r="AK206" i="6"/>
  <c r="G195" i="6"/>
  <c r="G146" i="6"/>
  <c r="G138" i="6"/>
  <c r="W215" i="6"/>
  <c r="W11" i="6"/>
  <c r="Q112" i="6"/>
  <c r="AD112" i="6"/>
  <c r="T112" i="6"/>
  <c r="G189" i="6"/>
  <c r="Y98" i="6"/>
  <c r="AL98" i="6"/>
  <c r="X185" i="6"/>
  <c r="AK185" i="6"/>
  <c r="O219" i="6"/>
  <c r="H35" i="3"/>
  <c r="G95" i="6"/>
  <c r="AD199" i="6"/>
  <c r="AI199" i="6"/>
  <c r="AH199" i="6"/>
  <c r="G194" i="6"/>
  <c r="T224" i="6"/>
  <c r="AG224" i="6"/>
  <c r="H225" i="6"/>
  <c r="AJ226" i="6"/>
  <c r="AK19" i="3"/>
  <c r="AK67" i="3" s="1"/>
  <c r="Z217" i="6"/>
  <c r="Z127" i="6"/>
  <c r="AD215" i="6"/>
  <c r="AD11" i="6"/>
  <c r="U112" i="6"/>
  <c r="AH112" i="6"/>
  <c r="X112" i="6"/>
  <c r="N225" i="6"/>
  <c r="H94" i="3"/>
  <c r="I93" i="3"/>
  <c r="P98" i="6"/>
  <c r="AC98" i="6"/>
  <c r="AP98" i="6"/>
  <c r="AB185" i="6"/>
  <c r="AO185" i="6"/>
  <c r="AM222" i="6"/>
  <c r="H226" i="6"/>
  <c r="Y199" i="6"/>
  <c r="Q199" i="6"/>
  <c r="Y224" i="6"/>
  <c r="Y221" i="6" s="1"/>
  <c r="AL224" i="6"/>
  <c r="AL221" i="6" s="1"/>
  <c r="AO226" i="6"/>
  <c r="O226" i="6"/>
  <c r="N222" i="6"/>
  <c r="I19" i="3"/>
  <c r="K231" i="6"/>
  <c r="X231" i="6"/>
  <c r="AK231" i="6"/>
  <c r="G81" i="6"/>
  <c r="AD219" i="6"/>
  <c r="G16" i="6"/>
  <c r="T10" i="3"/>
  <c r="T66" i="3" s="1"/>
  <c r="AA10" i="3"/>
  <c r="AA66" i="3" s="1"/>
  <c r="K10" i="3"/>
  <c r="K66" i="3" s="1"/>
  <c r="V19" i="3"/>
  <c r="V67" i="3" s="1"/>
  <c r="AK232" i="6"/>
  <c r="O232" i="6"/>
  <c r="AB232" i="6"/>
  <c r="R69" i="6"/>
  <c r="O69" i="6"/>
  <c r="Q69" i="6"/>
  <c r="AN46" i="3"/>
  <c r="AN70" i="3" s="1"/>
  <c r="R46" i="3"/>
  <c r="R70" i="3" s="1"/>
  <c r="AQ46" i="3"/>
  <c r="AQ70" i="3" s="1"/>
  <c r="AK233" i="6"/>
  <c r="O233" i="6"/>
  <c r="AB233" i="6"/>
  <c r="S90" i="6"/>
  <c r="AI90" i="6"/>
  <c r="L76" i="6"/>
  <c r="Y76" i="6"/>
  <c r="AL76" i="6"/>
  <c r="AB218" i="6"/>
  <c r="AO218" i="6"/>
  <c r="S218" i="6"/>
  <c r="T229" i="6"/>
  <c r="T25" i="6"/>
  <c r="AG229" i="6"/>
  <c r="AG25" i="6"/>
  <c r="K25" i="6"/>
  <c r="K229" i="6"/>
  <c r="G197" i="6"/>
  <c r="G92" i="6"/>
  <c r="U219" i="6"/>
  <c r="I219" i="6"/>
  <c r="AO28" i="3"/>
  <c r="AO68" i="3" s="1"/>
  <c r="T28" i="3"/>
  <c r="T68" i="3" s="1"/>
  <c r="J28" i="3"/>
  <c r="J68" i="3" s="1"/>
  <c r="X192" i="6"/>
  <c r="N192" i="6"/>
  <c r="AA192" i="6"/>
  <c r="S141" i="6"/>
  <c r="AF141" i="6"/>
  <c r="AE55" i="3"/>
  <c r="AE71" i="3" s="1"/>
  <c r="W230" i="6"/>
  <c r="AJ230" i="6"/>
  <c r="N230" i="6"/>
  <c r="N215" i="6"/>
  <c r="N11" i="6"/>
  <c r="K216" i="6"/>
  <c r="X216" i="6"/>
  <c r="AK216" i="6"/>
  <c r="AQ75" i="3"/>
  <c r="AQ131" i="3" s="1"/>
  <c r="U75" i="3"/>
  <c r="U131" i="3" s="1"/>
  <c r="AH75" i="3"/>
  <c r="AH131" i="3" s="1"/>
  <c r="AM185" i="6"/>
  <c r="W185" i="6"/>
  <c r="AE185" i="6"/>
  <c r="G79" i="6"/>
  <c r="N111" i="3"/>
  <c r="N135" i="3" s="1"/>
  <c r="AA111" i="3"/>
  <c r="AA135" i="3" s="1"/>
  <c r="AN111" i="3"/>
  <c r="AN135" i="3" s="1"/>
  <c r="AK134" i="6"/>
  <c r="P134" i="6"/>
  <c r="O134" i="6"/>
  <c r="AE37" i="3"/>
  <c r="AE69" i="3" s="1"/>
  <c r="AN37" i="3"/>
  <c r="AN69" i="3" s="1"/>
  <c r="O231" i="6"/>
  <c r="AB231" i="6"/>
  <c r="AO231" i="6"/>
  <c r="I71" i="3"/>
  <c r="AH219" i="6"/>
  <c r="Y219" i="6"/>
  <c r="L10" i="3"/>
  <c r="L66" i="3" s="1"/>
  <c r="Y10" i="3"/>
  <c r="Y66" i="3" s="1"/>
  <c r="Z10" i="3"/>
  <c r="Z66" i="3" s="1"/>
  <c r="AO232" i="6"/>
  <c r="S232" i="6"/>
  <c r="AF232" i="6"/>
  <c r="AF69" i="6"/>
  <c r="S69" i="6"/>
  <c r="U69" i="6"/>
  <c r="H15" i="3"/>
  <c r="H47" i="3"/>
  <c r="I46" i="3"/>
  <c r="V46" i="3"/>
  <c r="V70" i="3" s="1"/>
  <c r="L46" i="3"/>
  <c r="L70" i="3" s="1"/>
  <c r="AO233" i="6"/>
  <c r="S233" i="6"/>
  <c r="I90" i="6"/>
  <c r="V90" i="6"/>
  <c r="AJ90" i="6"/>
  <c r="P76" i="6"/>
  <c r="AC76" i="6"/>
  <c r="AP76" i="6"/>
  <c r="AF218" i="6"/>
  <c r="J218" i="6"/>
  <c r="W218" i="6"/>
  <c r="X229" i="6"/>
  <c r="X25" i="6"/>
  <c r="AK229" i="6"/>
  <c r="AK25" i="6"/>
  <c r="O229" i="6"/>
  <c r="O25" i="6"/>
  <c r="G136" i="6"/>
  <c r="AF219" i="6"/>
  <c r="AM127" i="6"/>
  <c r="AN11" i="6"/>
  <c r="AN215" i="6"/>
  <c r="K28" i="3"/>
  <c r="K68" i="3" s="1"/>
  <c r="X28" i="3"/>
  <c r="X68" i="3" s="1"/>
  <c r="Z28" i="3"/>
  <c r="Z68" i="3" s="1"/>
  <c r="AB192" i="6"/>
  <c r="R192" i="6"/>
  <c r="AE192" i="6"/>
  <c r="L141" i="6"/>
  <c r="V141" i="6"/>
  <c r="AI141" i="6"/>
  <c r="H62" i="3"/>
  <c r="AF55" i="3"/>
  <c r="AF71" i="3" s="1"/>
  <c r="J55" i="3"/>
  <c r="J71" i="3" s="1"/>
  <c r="AI55" i="3"/>
  <c r="AI71" i="3" s="1"/>
  <c r="AA230" i="6"/>
  <c r="AN230" i="6"/>
  <c r="R230" i="6"/>
  <c r="AM11" i="6"/>
  <c r="AM215" i="6"/>
  <c r="O216" i="6"/>
  <c r="AB216" i="6"/>
  <c r="H99" i="3"/>
  <c r="L75" i="3"/>
  <c r="L131" i="3" s="1"/>
  <c r="Y75" i="3"/>
  <c r="Y131" i="3" s="1"/>
  <c r="AL75" i="3"/>
  <c r="AL131" i="3" s="1"/>
  <c r="R185" i="6"/>
  <c r="U185" i="6"/>
  <c r="R111" i="3"/>
  <c r="R135" i="3" s="1"/>
  <c r="AE111" i="3"/>
  <c r="AE135" i="3" s="1"/>
  <c r="H112" i="3"/>
  <c r="I111" i="3"/>
  <c r="AE11" i="6"/>
  <c r="AE215" i="6"/>
  <c r="H53" i="3"/>
  <c r="AD28" i="3"/>
  <c r="AD68" i="3" s="1"/>
  <c r="AP28" i="3"/>
  <c r="AP68" i="3" s="1"/>
  <c r="Q28" i="3"/>
  <c r="Q68" i="3" s="1"/>
  <c r="AF192" i="6"/>
  <c r="V192" i="6"/>
  <c r="Q141" i="6"/>
  <c r="Z141" i="6"/>
  <c r="AN141" i="6"/>
  <c r="AP215" i="6"/>
  <c r="AP11" i="6"/>
  <c r="AO216" i="6"/>
  <c r="S216" i="6"/>
  <c r="AF216" i="6"/>
  <c r="P75" i="3"/>
  <c r="P131" i="3" s="1"/>
  <c r="AC75" i="3"/>
  <c r="AC131" i="3" s="1"/>
  <c r="AP75" i="3"/>
  <c r="AP131" i="3" s="1"/>
  <c r="L185" i="6"/>
  <c r="Y185" i="6"/>
  <c r="AL185" i="6"/>
  <c r="V111" i="3"/>
  <c r="V135" i="3" s="1"/>
  <c r="AI111" i="3"/>
  <c r="AI135" i="3" s="1"/>
  <c r="M111" i="3"/>
  <c r="M135" i="3" s="1"/>
  <c r="H105" i="3"/>
  <c r="H44" i="3"/>
  <c r="AP219" i="6"/>
  <c r="AE10" i="3"/>
  <c r="AE66" i="3" s="1"/>
  <c r="AF10" i="3"/>
  <c r="AF66" i="3" s="1"/>
  <c r="J10" i="3"/>
  <c r="J66" i="3" s="1"/>
  <c r="H127" i="3"/>
  <c r="N232" i="6"/>
  <c r="AA232" i="6"/>
  <c r="AN232" i="6"/>
  <c r="AO69" i="6"/>
  <c r="AA69" i="6"/>
  <c r="AC69" i="6"/>
  <c r="O46" i="3"/>
  <c r="O70" i="3" s="1"/>
  <c r="Q46" i="3"/>
  <c r="Q70" i="3" s="1"/>
  <c r="AD46" i="3"/>
  <c r="AD70" i="3" s="1"/>
  <c r="AJ233" i="6"/>
  <c r="N233" i="6"/>
  <c r="AA233" i="6"/>
  <c r="R90" i="6"/>
  <c r="AE90" i="6"/>
  <c r="G91" i="6"/>
  <c r="H90" i="6"/>
  <c r="X76" i="6"/>
  <c r="AK76" i="6"/>
  <c r="O76" i="6"/>
  <c r="AN218" i="6"/>
  <c r="R218" i="6"/>
  <c r="AE218" i="6"/>
  <c r="AF229" i="6"/>
  <c r="AF25" i="6"/>
  <c r="J25" i="6"/>
  <c r="J229" i="6"/>
  <c r="W25" i="6"/>
  <c r="W229" i="6"/>
  <c r="G144" i="6"/>
  <c r="Z219" i="6"/>
  <c r="AN219" i="6"/>
  <c r="P215" i="6"/>
  <c r="P11" i="6"/>
  <c r="S28" i="3"/>
  <c r="S68" i="3" s="1"/>
  <c r="AF28" i="3"/>
  <c r="AF68" i="3" s="1"/>
  <c r="V28" i="3"/>
  <c r="V68" i="3" s="1"/>
  <c r="AI192" i="6"/>
  <c r="AJ192" i="6"/>
  <c r="Z192" i="6"/>
  <c r="U141" i="6"/>
  <c r="AE141" i="6"/>
  <c r="I141" i="6"/>
  <c r="M230" i="6"/>
  <c r="Z230" i="6"/>
  <c r="J216" i="6"/>
  <c r="W216" i="6"/>
  <c r="AJ216" i="6"/>
  <c r="T75" i="3"/>
  <c r="T131" i="3" s="1"/>
  <c r="AG75" i="3"/>
  <c r="AG131" i="3" s="1"/>
  <c r="K75" i="3"/>
  <c r="K131" i="3" s="1"/>
  <c r="AC185" i="6"/>
  <c r="J185" i="6"/>
  <c r="H40" i="3"/>
  <c r="Z111" i="3"/>
  <c r="Z135" i="3" s="1"/>
  <c r="AM111" i="3"/>
  <c r="AM135" i="3" s="1"/>
  <c r="Q111" i="3"/>
  <c r="Q135" i="3" s="1"/>
  <c r="AA231" i="6"/>
  <c r="AN231" i="6"/>
  <c r="R231" i="6"/>
  <c r="AG219" i="6"/>
  <c r="K219" i="6"/>
  <c r="W10" i="3"/>
  <c r="W66" i="3" s="1"/>
  <c r="X10" i="3"/>
  <c r="X66" i="3" s="1"/>
  <c r="AK10" i="3"/>
  <c r="AK66" i="3" s="1"/>
  <c r="G204" i="6"/>
  <c r="AG215" i="6"/>
  <c r="AG11" i="6"/>
  <c r="R232" i="6"/>
  <c r="AE232" i="6"/>
  <c r="I232" i="6"/>
  <c r="J69" i="6"/>
  <c r="AE69" i="6"/>
  <c r="AG69" i="6"/>
  <c r="P46" i="3"/>
  <c r="P70" i="3" s="1"/>
  <c r="U46" i="3"/>
  <c r="U70" i="3" s="1"/>
  <c r="AH46" i="3"/>
  <c r="AH70" i="3" s="1"/>
  <c r="AN233" i="6"/>
  <c r="R233" i="6"/>
  <c r="AE233" i="6"/>
  <c r="U90" i="6"/>
  <c r="AH90" i="6"/>
  <c r="M90" i="6"/>
  <c r="AB76" i="6"/>
  <c r="AO76" i="6"/>
  <c r="S76" i="6"/>
  <c r="I218" i="6"/>
  <c r="V218" i="6"/>
  <c r="AI218" i="6"/>
  <c r="AJ229" i="6"/>
  <c r="AJ25" i="6"/>
  <c r="N229" i="6"/>
  <c r="N25" i="6"/>
  <c r="V219" i="6"/>
  <c r="W28" i="3"/>
  <c r="W68" i="3" s="1"/>
  <c r="AJ28" i="3"/>
  <c r="AJ68" i="3" s="1"/>
  <c r="L192" i="6"/>
  <c r="AN192" i="6"/>
  <c r="AD192" i="6"/>
  <c r="G73" i="6"/>
  <c r="AA141" i="6"/>
  <c r="AH141" i="6"/>
  <c r="X141" i="6"/>
  <c r="G196" i="6"/>
  <c r="J11" i="6"/>
  <c r="J215" i="6"/>
  <c r="H58" i="3"/>
  <c r="V55" i="3"/>
  <c r="V71" i="3" s="1"/>
  <c r="L55" i="3"/>
  <c r="L71" i="3" s="1"/>
  <c r="AM230" i="6"/>
  <c r="Q230" i="6"/>
  <c r="N216" i="6"/>
  <c r="AA216" i="6"/>
  <c r="AN216" i="6"/>
  <c r="X75" i="3"/>
  <c r="X131" i="3" s="1"/>
  <c r="AK75" i="3"/>
  <c r="AK131" i="3" s="1"/>
  <c r="O75" i="3"/>
  <c r="O131" i="3" s="1"/>
  <c r="P185" i="6"/>
  <c r="S185" i="6"/>
  <c r="AG185" i="6"/>
  <c r="H60" i="3"/>
  <c r="G105" i="6"/>
  <c r="AD111" i="3"/>
  <c r="AD135" i="3" s="1"/>
  <c r="AQ111" i="3"/>
  <c r="AQ135" i="3" s="1"/>
  <c r="U111" i="3"/>
  <c r="U135" i="3" s="1"/>
  <c r="H87" i="3"/>
  <c r="AE231" i="6"/>
  <c r="I231" i="6"/>
  <c r="V231" i="6"/>
  <c r="AL10" i="3"/>
  <c r="AL66" i="3" s="1"/>
  <c r="AO10" i="3"/>
  <c r="AO66" i="3" s="1"/>
  <c r="AD10" i="3"/>
  <c r="AD66" i="3" s="1"/>
  <c r="G72" i="6"/>
  <c r="Z215" i="6"/>
  <c r="Z11" i="6"/>
  <c r="V232" i="6"/>
  <c r="AI232" i="6"/>
  <c r="M232" i="6"/>
  <c r="V69" i="6"/>
  <c r="AI69" i="6"/>
  <c r="G93" i="6"/>
  <c r="S46" i="3"/>
  <c r="S70" i="3" s="1"/>
  <c r="Y46" i="3"/>
  <c r="Y70" i="3" s="1"/>
  <c r="AL46" i="3"/>
  <c r="AL70" i="3" s="1"/>
  <c r="I233" i="6"/>
  <c r="V233" i="6"/>
  <c r="AI233" i="6"/>
  <c r="Z90" i="6"/>
  <c r="AM90" i="6"/>
  <c r="Q90" i="6"/>
  <c r="AK11" i="6"/>
  <c r="AK215" i="6"/>
  <c r="AF76" i="6"/>
  <c r="J76" i="6"/>
  <c r="W76" i="6"/>
  <c r="M218" i="6"/>
  <c r="Z218" i="6"/>
  <c r="AM218" i="6"/>
  <c r="AA25" i="6"/>
  <c r="AA229" i="6"/>
  <c r="AN25" i="6"/>
  <c r="AN229" i="6"/>
  <c r="R229" i="6"/>
  <c r="R25" i="6"/>
  <c r="AA28" i="3"/>
  <c r="AA68" i="3" s="1"/>
  <c r="AL28" i="3"/>
  <c r="AL68" i="3" s="1"/>
  <c r="N28" i="3"/>
  <c r="N68" i="3" s="1"/>
  <c r="Y192" i="6"/>
  <c r="I192" i="6"/>
  <c r="AH192" i="6"/>
  <c r="Y141" i="6"/>
  <c r="AL141" i="6"/>
  <c r="AC141" i="6"/>
  <c r="H33" i="3"/>
  <c r="AI215" i="6"/>
  <c r="AI11" i="6"/>
  <c r="H32" i="3"/>
  <c r="M55" i="3"/>
  <c r="M71" i="3" s="1"/>
  <c r="P55" i="3"/>
  <c r="P71" i="3" s="1"/>
  <c r="AD230" i="6"/>
  <c r="H230" i="6"/>
  <c r="G27" i="6"/>
  <c r="U230" i="6"/>
  <c r="AH19" i="3"/>
  <c r="AH67" i="3" s="1"/>
  <c r="R216" i="6"/>
  <c r="AE216" i="6"/>
  <c r="I216" i="6"/>
  <c r="AB75" i="3"/>
  <c r="AB131" i="3" s="1"/>
  <c r="AO75" i="3"/>
  <c r="AO131" i="3" s="1"/>
  <c r="S75" i="3"/>
  <c r="S131" i="3" s="1"/>
  <c r="AC11" i="6"/>
  <c r="AC215" i="6"/>
  <c r="AH111" i="3"/>
  <c r="AH135" i="3" s="1"/>
  <c r="L111" i="3"/>
  <c r="L135" i="3" s="1"/>
  <c r="H91" i="3"/>
  <c r="AA37" i="3"/>
  <c r="AA69" i="3" s="1"/>
  <c r="AI231" i="6"/>
  <c r="M231" i="6"/>
  <c r="Z231" i="6"/>
  <c r="S219" i="6"/>
  <c r="AQ10" i="3"/>
  <c r="AQ66" i="3" s="1"/>
  <c r="U10" i="3"/>
  <c r="U66" i="3" s="1"/>
  <c r="V10" i="3"/>
  <c r="V66" i="3" s="1"/>
  <c r="X11" i="6"/>
  <c r="X215" i="6"/>
  <c r="Z232" i="6"/>
  <c r="AM232" i="6"/>
  <c r="I69" i="6"/>
  <c r="Z69" i="6"/>
  <c r="AM69" i="6"/>
  <c r="T46" i="3"/>
  <c r="T70" i="3" s="1"/>
  <c r="AC46" i="3"/>
  <c r="AC70" i="3" s="1"/>
  <c r="AP46" i="3"/>
  <c r="AP70" i="3" s="1"/>
  <c r="M233" i="6"/>
  <c r="Z233" i="6"/>
  <c r="AM233" i="6"/>
  <c r="AD90" i="6"/>
  <c r="K90" i="6"/>
  <c r="T90" i="6"/>
  <c r="AA215" i="6"/>
  <c r="AA11" i="6"/>
  <c r="AJ76" i="6"/>
  <c r="N76" i="6"/>
  <c r="AA76" i="6"/>
  <c r="Q218" i="6"/>
  <c r="AD218" i="6"/>
  <c r="AE229" i="6"/>
  <c r="AE25" i="6"/>
  <c r="I229" i="6"/>
  <c r="I25" i="6"/>
  <c r="V229" i="6"/>
  <c r="V25" i="6"/>
  <c r="AE219" i="6"/>
  <c r="H26" i="3"/>
  <c r="P28" i="3"/>
  <c r="P68" i="3" s="1"/>
  <c r="AE28" i="3"/>
  <c r="AE68" i="3" s="1"/>
  <c r="I28" i="3"/>
  <c r="H29" i="3"/>
  <c r="AM192" i="6"/>
  <c r="M192" i="6"/>
  <c r="AL192" i="6"/>
  <c r="AD141" i="6"/>
  <c r="H141" i="6"/>
  <c r="G142" i="6"/>
  <c r="AG141" i="6"/>
  <c r="G143" i="6"/>
  <c r="AJ215" i="6"/>
  <c r="AJ11" i="6"/>
  <c r="Q55" i="3"/>
  <c r="Q71" i="3" s="1"/>
  <c r="T55" i="3"/>
  <c r="T71" i="3" s="1"/>
  <c r="AH230" i="6"/>
  <c r="L230" i="6"/>
  <c r="Y230" i="6"/>
  <c r="V216" i="6"/>
  <c r="AI216" i="6"/>
  <c r="M216" i="6"/>
  <c r="AF75" i="3"/>
  <c r="AF131" i="3" s="1"/>
  <c r="J75" i="3"/>
  <c r="J131" i="3" s="1"/>
  <c r="W75" i="3"/>
  <c r="W131" i="3" s="1"/>
  <c r="AN185" i="6"/>
  <c r="AD185" i="6"/>
  <c r="AF185" i="6"/>
  <c r="AO215" i="6"/>
  <c r="AO11" i="6"/>
  <c r="Y111" i="3"/>
  <c r="Y135" i="3" s="1"/>
  <c r="AL111" i="3"/>
  <c r="AL135" i="3" s="1"/>
  <c r="P111" i="3"/>
  <c r="P135" i="3" s="1"/>
  <c r="G103" i="6"/>
  <c r="X134" i="6"/>
  <c r="Z134" i="6"/>
  <c r="AN134" i="6"/>
  <c r="AM231" i="6"/>
  <c r="Q231" i="6"/>
  <c r="AD231" i="6"/>
  <c r="J219" i="6"/>
  <c r="AJ219" i="6"/>
  <c r="AI10" i="3"/>
  <c r="AI66" i="3" s="1"/>
  <c r="AJ10" i="3"/>
  <c r="AJ66" i="3" s="1"/>
  <c r="I10" i="3"/>
  <c r="H11" i="3"/>
  <c r="Q232" i="6"/>
  <c r="AD232" i="6"/>
  <c r="G29" i="6"/>
  <c r="H232" i="6"/>
  <c r="X69" i="6"/>
  <c r="AD69" i="6"/>
  <c r="H69" i="6"/>
  <c r="G70" i="6"/>
  <c r="W46" i="3"/>
  <c r="W70" i="3" s="1"/>
  <c r="AG46" i="3"/>
  <c r="AG70" i="3" s="1"/>
  <c r="K46" i="3"/>
  <c r="K70" i="3" s="1"/>
  <c r="Q233" i="6"/>
  <c r="AD233" i="6"/>
  <c r="G30" i="6"/>
  <c r="H233" i="6"/>
  <c r="AG90" i="6"/>
  <c r="L90" i="6"/>
  <c r="Y90" i="6"/>
  <c r="AF215" i="6"/>
  <c r="AF11" i="6"/>
  <c r="AN76" i="6"/>
  <c r="R76" i="6"/>
  <c r="H218" i="6"/>
  <c r="G15" i="6"/>
  <c r="U218" i="6"/>
  <c r="AH218" i="6"/>
  <c r="AI25" i="6"/>
  <c r="AI229" i="6"/>
  <c r="M229" i="6"/>
  <c r="M25" i="6"/>
  <c r="Z229" i="6"/>
  <c r="Z25" i="6"/>
  <c r="H17" i="3"/>
  <c r="AD127" i="6"/>
  <c r="AB127" i="6"/>
  <c r="AJ222" i="6"/>
  <c r="H223" i="6"/>
  <c r="H100" i="3"/>
  <c r="AC28" i="3"/>
  <c r="AC68" i="3" s="1"/>
  <c r="AI28" i="3"/>
  <c r="AI68" i="3" s="1"/>
  <c r="M28" i="3"/>
  <c r="M68" i="3" s="1"/>
  <c r="P192" i="6"/>
  <c r="Q192" i="6"/>
  <c r="AP192" i="6"/>
  <c r="AM141" i="6"/>
  <c r="K141" i="6"/>
  <c r="AJ141" i="6"/>
  <c r="H116" i="3"/>
  <c r="U55" i="3"/>
  <c r="U71" i="3" s="1"/>
  <c r="AL230" i="6"/>
  <c r="P230" i="6"/>
  <c r="AC230" i="6"/>
  <c r="AB222" i="6"/>
  <c r="AB221" i="6" s="1"/>
  <c r="H118" i="3"/>
  <c r="Z216" i="6"/>
  <c r="AM216" i="6"/>
  <c r="Q216" i="6"/>
  <c r="G202" i="6"/>
  <c r="AJ75" i="3"/>
  <c r="AJ131" i="3" s="1"/>
  <c r="N75" i="3"/>
  <c r="N131" i="3" s="1"/>
  <c r="AA75" i="3"/>
  <c r="AA131" i="3" s="1"/>
  <c r="AP185" i="6"/>
  <c r="AH185" i="6"/>
  <c r="I215" i="6"/>
  <c r="I11" i="6"/>
  <c r="AC111" i="3"/>
  <c r="AC135" i="3" s="1"/>
  <c r="AP111" i="3"/>
  <c r="AP135" i="3" s="1"/>
  <c r="T111" i="3"/>
  <c r="T135" i="3" s="1"/>
  <c r="AL199" i="6"/>
  <c r="V134" i="6"/>
  <c r="Q134" i="6"/>
  <c r="AD134" i="6"/>
  <c r="H231" i="6"/>
  <c r="G28" i="6"/>
  <c r="U231" i="6"/>
  <c r="AH231" i="6"/>
  <c r="N219" i="6"/>
  <c r="AA219" i="6"/>
  <c r="AB10" i="3"/>
  <c r="AB66" i="3" s="1"/>
  <c r="AM10" i="3"/>
  <c r="AM66" i="3" s="1"/>
  <c r="AP10" i="3"/>
  <c r="AP66" i="3" s="1"/>
  <c r="H82" i="3"/>
  <c r="U232" i="6"/>
  <c r="AH232" i="6"/>
  <c r="L232" i="6"/>
  <c r="AJ69" i="6"/>
  <c r="AH69" i="6"/>
  <c r="L69" i="6"/>
  <c r="X46" i="3"/>
  <c r="X70" i="3" s="1"/>
  <c r="AK46" i="3"/>
  <c r="AK70" i="3" s="1"/>
  <c r="AA46" i="3"/>
  <c r="AA70" i="3" s="1"/>
  <c r="U233" i="6"/>
  <c r="AH233" i="6"/>
  <c r="L233" i="6"/>
  <c r="AL90" i="6"/>
  <c r="P90" i="6"/>
  <c r="AC90" i="6"/>
  <c r="H31" i="3"/>
  <c r="G80" i="6"/>
  <c r="AE76" i="6"/>
  <c r="I76" i="6"/>
  <c r="V76" i="6"/>
  <c r="L218" i="6"/>
  <c r="Y218" i="6"/>
  <c r="AL218" i="6"/>
  <c r="AM229" i="6"/>
  <c r="AM25" i="6"/>
  <c r="Q229" i="6"/>
  <c r="Q25" i="6"/>
  <c r="AD25" i="6"/>
  <c r="AD229" i="6"/>
  <c r="H98" i="3"/>
  <c r="G188" i="6"/>
  <c r="G74" i="6"/>
  <c r="AG127" i="6"/>
  <c r="K127" i="6"/>
  <c r="AG28" i="3"/>
  <c r="AG68" i="3" s="1"/>
  <c r="AM28" i="3"/>
  <c r="AM68" i="3" s="1"/>
  <c r="O28" i="3"/>
  <c r="O68" i="3" s="1"/>
  <c r="AC192" i="6"/>
  <c r="U192" i="6"/>
  <c r="K192" i="6"/>
  <c r="AK141" i="6"/>
  <c r="P141" i="6"/>
  <c r="AO141" i="6"/>
  <c r="G131" i="6"/>
  <c r="Y55" i="3"/>
  <c r="Y71" i="3" s="1"/>
  <c r="AP230" i="6"/>
  <c r="T230" i="6"/>
  <c r="AG230" i="6"/>
  <c r="O222" i="6"/>
  <c r="AD216" i="6"/>
  <c r="G13" i="6"/>
  <c r="H216" i="6"/>
  <c r="U216" i="6"/>
  <c r="AN75" i="3"/>
  <c r="AN131" i="3" s="1"/>
  <c r="R75" i="3"/>
  <c r="R131" i="3" s="1"/>
  <c r="AE75" i="3"/>
  <c r="AE131" i="3" s="1"/>
  <c r="AJ185" i="6"/>
  <c r="N185" i="6"/>
  <c r="AA185" i="6"/>
  <c r="AG111" i="3"/>
  <c r="AG135" i="3" s="1"/>
  <c r="K111" i="3"/>
  <c r="K135" i="3" s="1"/>
  <c r="X111" i="3"/>
  <c r="X135" i="3" s="1"/>
  <c r="H61" i="3"/>
  <c r="T134" i="6"/>
  <c r="AG134" i="6"/>
  <c r="L134" i="6"/>
  <c r="H51" i="3"/>
  <c r="G94" i="6"/>
  <c r="L231" i="6"/>
  <c r="Y231" i="6"/>
  <c r="AL231" i="6"/>
  <c r="AB215" i="6"/>
  <c r="AB11" i="6"/>
  <c r="Q10" i="3"/>
  <c r="Q66" i="3" s="1"/>
  <c r="AG10" i="3"/>
  <c r="AG66" i="3" s="1"/>
  <c r="AH10" i="3"/>
  <c r="AH66" i="3" s="1"/>
  <c r="Y232" i="6"/>
  <c r="AL232" i="6"/>
  <c r="P232" i="6"/>
  <c r="N69" i="6"/>
  <c r="AL69" i="6"/>
  <c r="P69" i="6"/>
  <c r="AB46" i="3"/>
  <c r="AB70" i="3" s="1"/>
  <c r="AO46" i="3"/>
  <c r="AO70" i="3" s="1"/>
  <c r="AE46" i="3"/>
  <c r="AE70" i="3" s="1"/>
  <c r="Y233" i="6"/>
  <c r="AL233" i="6"/>
  <c r="P233" i="6"/>
  <c r="AP90" i="6"/>
  <c r="W90" i="6"/>
  <c r="AF90" i="6"/>
  <c r="H24" i="3"/>
  <c r="AI76" i="6"/>
  <c r="M76" i="6"/>
  <c r="Z76" i="6"/>
  <c r="P218" i="6"/>
  <c r="AC218" i="6"/>
  <c r="AP218" i="6"/>
  <c r="H25" i="6"/>
  <c r="G26" i="6"/>
  <c r="H229" i="6"/>
  <c r="U229" i="6"/>
  <c r="U25" i="6"/>
  <c r="AH229" i="6"/>
  <c r="AH25" i="6"/>
  <c r="H80" i="3"/>
  <c r="AI127" i="6"/>
  <c r="W219" i="6"/>
  <c r="P219" i="6"/>
  <c r="AH28" i="3"/>
  <c r="AH68" i="3" s="1"/>
  <c r="AQ28" i="3"/>
  <c r="AQ68" i="3" s="1"/>
  <c r="U28" i="3"/>
  <c r="U68" i="3" s="1"/>
  <c r="G193" i="6"/>
  <c r="H192" i="6"/>
  <c r="AK192" i="6"/>
  <c r="O192" i="6"/>
  <c r="AP141" i="6"/>
  <c r="T141" i="6"/>
  <c r="O141" i="6"/>
  <c r="AC55" i="3"/>
  <c r="AC71" i="3" s="1"/>
  <c r="G78" i="6"/>
  <c r="K230" i="6"/>
  <c r="X230" i="6"/>
  <c r="AK230" i="6"/>
  <c r="AH216" i="6"/>
  <c r="L216" i="6"/>
  <c r="Y216" i="6"/>
  <c r="I75" i="3"/>
  <c r="H76" i="3"/>
  <c r="V75" i="3"/>
  <c r="V131" i="3" s="1"/>
  <c r="AI75" i="3"/>
  <c r="AI131" i="3" s="1"/>
  <c r="V185" i="6"/>
  <c r="G186" i="6"/>
  <c r="G114" i="6"/>
  <c r="AK111" i="3"/>
  <c r="AK135" i="3" s="1"/>
  <c r="O111" i="3"/>
  <c r="O135" i="3" s="1"/>
  <c r="AB111" i="3"/>
  <c r="AB135" i="3" s="1"/>
  <c r="H42" i="3"/>
  <c r="K199" i="6"/>
  <c r="Y134" i="6"/>
  <c r="AL134" i="6"/>
  <c r="J134" i="6"/>
  <c r="P231" i="6"/>
  <c r="AC231" i="6"/>
  <c r="V215" i="6"/>
  <c r="V11" i="6"/>
  <c r="G117" i="6"/>
  <c r="AI219" i="6"/>
  <c r="M219" i="6"/>
  <c r="O10" i="3"/>
  <c r="O66" i="3" s="1"/>
  <c r="M10" i="3"/>
  <c r="M66" i="3" s="1"/>
  <c r="N10" i="3"/>
  <c r="N66" i="3" s="1"/>
  <c r="AC232" i="6"/>
  <c r="AP232" i="6"/>
  <c r="T232" i="6"/>
  <c r="AB69" i="6"/>
  <c r="AP69" i="6"/>
  <c r="T69" i="6"/>
  <c r="AF46" i="3"/>
  <c r="AF70" i="3" s="1"/>
  <c r="J46" i="3"/>
  <c r="J70" i="3" s="1"/>
  <c r="AI46" i="3"/>
  <c r="AI70" i="3" s="1"/>
  <c r="AC233" i="6"/>
  <c r="AP233" i="6"/>
  <c r="T233" i="6"/>
  <c r="J90" i="6"/>
  <c r="X90" i="6"/>
  <c r="AK90" i="6"/>
  <c r="G145" i="6"/>
  <c r="AM76" i="6"/>
  <c r="Q76" i="6"/>
  <c r="AD76" i="6"/>
  <c r="T218" i="6"/>
  <c r="AG218" i="6"/>
  <c r="K218" i="6"/>
  <c r="H117" i="3"/>
  <c r="L25" i="6"/>
  <c r="L229" i="6"/>
  <c r="Y229" i="6"/>
  <c r="Y25" i="6"/>
  <c r="AL25" i="6"/>
  <c r="AL229" i="6"/>
  <c r="L219" i="6"/>
  <c r="Q219" i="6"/>
  <c r="M127" i="6"/>
  <c r="J222" i="6"/>
  <c r="J221" i="6" s="1"/>
  <c r="AK28" i="3"/>
  <c r="AK68" i="3" s="1"/>
  <c r="L28" i="3"/>
  <c r="L68" i="3" s="1"/>
  <c r="Y28" i="3"/>
  <c r="Y68" i="3" s="1"/>
  <c r="G102" i="6"/>
  <c r="T192" i="6"/>
  <c r="AO192" i="6"/>
  <c r="S192" i="6"/>
  <c r="J141" i="6"/>
  <c r="W141" i="6"/>
  <c r="M141" i="6"/>
  <c r="AF222" i="6"/>
  <c r="AF221" i="6" s="1"/>
  <c r="AG55" i="3"/>
  <c r="AG71" i="3" s="1"/>
  <c r="W55" i="3"/>
  <c r="W71" i="3" s="1"/>
  <c r="O230" i="6"/>
  <c r="AB230" i="6"/>
  <c r="AO230" i="6"/>
  <c r="AK222" i="6"/>
  <c r="H97" i="3"/>
  <c r="AL216" i="6"/>
  <c r="P216" i="6"/>
  <c r="AC216" i="6"/>
  <c r="M75" i="3"/>
  <c r="M131" i="3" s="1"/>
  <c r="Z75" i="3"/>
  <c r="Z131" i="3" s="1"/>
  <c r="K185" i="6"/>
  <c r="Q185" i="6"/>
  <c r="I185" i="6"/>
  <c r="H50" i="3"/>
  <c r="AO111" i="3"/>
  <c r="AO135" i="3" s="1"/>
  <c r="S111" i="3"/>
  <c r="S135" i="3" s="1"/>
  <c r="AF111" i="3"/>
  <c r="AF135" i="3" s="1"/>
  <c r="G101" i="6"/>
  <c r="H16" i="3"/>
  <c r="K11" i="6"/>
  <c r="AA134" i="6"/>
  <c r="AC134" i="6"/>
  <c r="S134" i="6"/>
  <c r="AP231" i="6"/>
  <c r="T231" i="6"/>
  <c r="AG231" i="6"/>
  <c r="T215" i="6"/>
  <c r="T11" i="6"/>
  <c r="AM219" i="6"/>
  <c r="AN10" i="3"/>
  <c r="AN66" i="3" s="1"/>
  <c r="AC10" i="3"/>
  <c r="AC66" i="3" s="1"/>
  <c r="S10" i="3"/>
  <c r="S66" i="3" s="1"/>
  <c r="H81" i="3"/>
  <c r="AG232" i="6"/>
  <c r="K232" i="6"/>
  <c r="X232" i="6"/>
  <c r="AN69" i="6"/>
  <c r="K69" i="6"/>
  <c r="M69" i="6"/>
  <c r="AJ46" i="3"/>
  <c r="AJ70" i="3" s="1"/>
  <c r="N46" i="3"/>
  <c r="N70" i="3" s="1"/>
  <c r="AM46" i="3"/>
  <c r="AM70" i="3" s="1"/>
  <c r="AG233" i="6"/>
  <c r="K233" i="6"/>
  <c r="X233" i="6"/>
  <c r="O90" i="6"/>
  <c r="AB90" i="6"/>
  <c r="AO90" i="6"/>
  <c r="AN222" i="6"/>
  <c r="G77" i="6"/>
  <c r="H76" i="6"/>
  <c r="U76" i="6"/>
  <c r="AH76" i="6"/>
  <c r="X218" i="6"/>
  <c r="AK218" i="6"/>
  <c r="O218" i="6"/>
  <c r="P229" i="6"/>
  <c r="P25" i="6"/>
  <c r="AC229" i="6"/>
  <c r="AC25" i="6"/>
  <c r="AP229" i="6"/>
  <c r="AP25" i="6"/>
  <c r="AC219" i="6"/>
  <c r="G132" i="6"/>
  <c r="AB28" i="3"/>
  <c r="AB68" i="3" s="1"/>
  <c r="AN28" i="3"/>
  <c r="AN68" i="3" s="1"/>
  <c r="R28" i="3"/>
  <c r="R68" i="3" s="1"/>
  <c r="AG192" i="6"/>
  <c r="J192" i="6"/>
  <c r="W192" i="6"/>
  <c r="N141" i="6"/>
  <c r="AB141" i="6"/>
  <c r="R141" i="6"/>
  <c r="X55" i="3"/>
  <c r="X71" i="3" s="1"/>
  <c r="AK55" i="3"/>
  <c r="AK71" i="3" s="1"/>
  <c r="AA55" i="3"/>
  <c r="AA71" i="3" s="1"/>
  <c r="H22" i="3"/>
  <c r="S230" i="6"/>
  <c r="AF230" i="6"/>
  <c r="J230" i="6"/>
  <c r="AP216" i="6"/>
  <c r="T216" i="6"/>
  <c r="AG216" i="6"/>
  <c r="AM75" i="3"/>
  <c r="AM131" i="3" s="1"/>
  <c r="Q75" i="3"/>
  <c r="Q131" i="3" s="1"/>
  <c r="AD75" i="3"/>
  <c r="AD131" i="3" s="1"/>
  <c r="AI185" i="6"/>
  <c r="M185" i="6"/>
  <c r="Z185" i="6"/>
  <c r="G83" i="6"/>
  <c r="G201" i="6"/>
  <c r="J111" i="3"/>
  <c r="J135" i="3" s="1"/>
  <c r="W111" i="3"/>
  <c r="W135" i="3" s="1"/>
  <c r="AJ111" i="3"/>
  <c r="AJ135" i="3" s="1"/>
  <c r="K215" i="6"/>
  <c r="T221" i="6" l="1"/>
  <c r="X206" i="6"/>
  <c r="AE221" i="6"/>
  <c r="U221" i="6"/>
  <c r="AG84" i="3"/>
  <c r="AG132" i="3" s="1"/>
  <c r="AD221" i="6"/>
  <c r="AM240" i="6"/>
  <c r="AD240" i="6"/>
  <c r="AC84" i="3"/>
  <c r="AC132" i="3" s="1"/>
  <c r="V221" i="6"/>
  <c r="AK221" i="6"/>
  <c r="O185" i="6"/>
  <c r="AM206" i="6"/>
  <c r="P84" i="3"/>
  <c r="P132" i="3" s="1"/>
  <c r="AL84" i="3"/>
  <c r="AL132" i="3" s="1"/>
  <c r="AN221" i="6"/>
  <c r="Q206" i="6"/>
  <c r="R206" i="6"/>
  <c r="T185" i="6"/>
  <c r="K221" i="6"/>
  <c r="AJ206" i="6"/>
  <c r="N206" i="6"/>
  <c r="AN206" i="6"/>
  <c r="Z240" i="6"/>
  <c r="Z26" i="10" s="1"/>
  <c r="Q240" i="6"/>
  <c r="Q26" i="10" s="1"/>
  <c r="AO84" i="3"/>
  <c r="AO132" i="3" s="1"/>
  <c r="N84" i="3"/>
  <c r="N132" i="3" s="1"/>
  <c r="AI84" i="3"/>
  <c r="AI132" i="3" s="1"/>
  <c r="Z84" i="3"/>
  <c r="Z132" i="3" s="1"/>
  <c r="AA84" i="3"/>
  <c r="AA132" i="3" s="1"/>
  <c r="AN84" i="3"/>
  <c r="AN132" i="3" s="1"/>
  <c r="AJ84" i="3"/>
  <c r="AJ132" i="3" s="1"/>
  <c r="AM84" i="3"/>
  <c r="AM132" i="3" s="1"/>
  <c r="Q84" i="3"/>
  <c r="Q132" i="3" s="1"/>
  <c r="AF84" i="3"/>
  <c r="AF132" i="3" s="1"/>
  <c r="W84" i="3"/>
  <c r="W132" i="3" s="1"/>
  <c r="M84" i="3"/>
  <c r="M132" i="3" s="1"/>
  <c r="O221" i="6"/>
  <c r="AO206" i="6"/>
  <c r="S206" i="6"/>
  <c r="R240" i="6"/>
  <c r="R26" i="10" s="1"/>
  <c r="AA206" i="6"/>
  <c r="AP84" i="3"/>
  <c r="AP132" i="3" s="1"/>
  <c r="AD84" i="3"/>
  <c r="AD132" i="3" s="1"/>
  <c r="J84" i="3"/>
  <c r="J132" i="3" s="1"/>
  <c r="V84" i="3"/>
  <c r="V132" i="3" s="1"/>
  <c r="S84" i="3"/>
  <c r="S132" i="3" s="1"/>
  <c r="AE206" i="6"/>
  <c r="I206" i="6"/>
  <c r="V206" i="6"/>
  <c r="AD206" i="6"/>
  <c r="Y206" i="6"/>
  <c r="AL206" i="6"/>
  <c r="O240" i="6"/>
  <c r="O26" i="10" s="1"/>
  <c r="X219" i="6"/>
  <c r="X214" i="6" s="1"/>
  <c r="AB206" i="6"/>
  <c r="J206" i="6"/>
  <c r="W206" i="6"/>
  <c r="W228" i="6"/>
  <c r="AC206" i="6"/>
  <c r="AP206" i="6"/>
  <c r="T206" i="6"/>
  <c r="AK240" i="6"/>
  <c r="AC240" i="6"/>
  <c r="AC26" i="10" s="1"/>
  <c r="AB219" i="6"/>
  <c r="G223" i="6"/>
  <c r="H185" i="6"/>
  <c r="AI206" i="6"/>
  <c r="M206" i="6"/>
  <c r="AP65" i="3"/>
  <c r="Z206" i="6"/>
  <c r="AG240" i="6"/>
  <c r="AG26" i="10" s="1"/>
  <c r="P240" i="6"/>
  <c r="P26" i="10" s="1"/>
  <c r="I228" i="6"/>
  <c r="AP240" i="6"/>
  <c r="AP26" i="10" s="1"/>
  <c r="T240" i="6"/>
  <c r="M65" i="3"/>
  <c r="AM221" i="6"/>
  <c r="P206" i="6"/>
  <c r="AG206" i="6"/>
  <c r="K206" i="6"/>
  <c r="AJ221" i="6"/>
  <c r="AK219" i="6"/>
  <c r="AI240" i="6"/>
  <c r="AI26" i="10" s="1"/>
  <c r="M240" i="6"/>
  <c r="M26" i="10" s="1"/>
  <c r="AF65" i="3"/>
  <c r="Z221" i="6"/>
  <c r="Y228" i="6"/>
  <c r="AN228" i="6"/>
  <c r="AO219" i="6"/>
  <c r="AI65" i="3"/>
  <c r="AE65" i="3"/>
  <c r="T65" i="3"/>
  <c r="U240" i="6"/>
  <c r="U26" i="10" s="1"/>
  <c r="X228" i="6"/>
  <c r="AH240" i="6"/>
  <c r="AH26" i="10" s="1"/>
  <c r="L240" i="6"/>
  <c r="L26" i="10" s="1"/>
  <c r="AL240" i="6"/>
  <c r="AL26" i="10" s="1"/>
  <c r="U206" i="6"/>
  <c r="AH206" i="6"/>
  <c r="L206" i="6"/>
  <c r="V240" i="6"/>
  <c r="K240" i="6"/>
  <c r="Y240" i="6"/>
  <c r="Y26" i="10" s="1"/>
  <c r="AF206" i="6"/>
  <c r="W221" i="6"/>
  <c r="Y65" i="3"/>
  <c r="AA228" i="6"/>
  <c r="AM65" i="3"/>
  <c r="N228" i="6"/>
  <c r="X240" i="6"/>
  <c r="O65" i="3"/>
  <c r="AD228" i="6"/>
  <c r="AO65" i="3"/>
  <c r="S240" i="6"/>
  <c r="S26" i="10" s="1"/>
  <c r="P214" i="6"/>
  <c r="AL65" i="3"/>
  <c r="M221" i="6"/>
  <c r="AB65" i="3"/>
  <c r="AJ65" i="3"/>
  <c r="AG228" i="6"/>
  <c r="K65" i="3"/>
  <c r="W119" i="6"/>
  <c r="AK119" i="6"/>
  <c r="O119" i="6"/>
  <c r="N239" i="6"/>
  <c r="N25" i="10" s="1"/>
  <c r="AA239" i="6"/>
  <c r="AA25" i="10" s="1"/>
  <c r="AN239" i="6"/>
  <c r="AN25" i="10" s="1"/>
  <c r="W102" i="3"/>
  <c r="W134" i="3" s="1"/>
  <c r="AD102" i="3"/>
  <c r="AD134" i="3" s="1"/>
  <c r="AN102" i="3"/>
  <c r="AN134" i="3" s="1"/>
  <c r="AN148" i="6"/>
  <c r="R148" i="6"/>
  <c r="AE148" i="6"/>
  <c r="I221" i="6"/>
  <c r="G152" i="6"/>
  <c r="AE120" i="3"/>
  <c r="AE136" i="3" s="1"/>
  <c r="AJ120" i="3"/>
  <c r="AJ136" i="3" s="1"/>
  <c r="AM120" i="3"/>
  <c r="AM136" i="3" s="1"/>
  <c r="P236" i="6"/>
  <c r="P32" i="6"/>
  <c r="Y236" i="6"/>
  <c r="Y32" i="6"/>
  <c r="Q236" i="6"/>
  <c r="Q32" i="6"/>
  <c r="U237" i="6"/>
  <c r="Z237" i="6"/>
  <c r="Z23" i="10" s="1"/>
  <c r="AM237" i="6"/>
  <c r="AM23" i="10" s="1"/>
  <c r="AE238" i="6"/>
  <c r="AE24" i="10" s="1"/>
  <c r="P238" i="6"/>
  <c r="P24" i="10" s="1"/>
  <c r="AC238" i="6"/>
  <c r="AC24" i="10" s="1"/>
  <c r="G76" i="6"/>
  <c r="T214" i="6"/>
  <c r="L228" i="6"/>
  <c r="L65" i="3"/>
  <c r="AA65" i="3"/>
  <c r="I133" i="3"/>
  <c r="H133" i="3" s="1"/>
  <c r="H93" i="3"/>
  <c r="AB119" i="6"/>
  <c r="AP119" i="6"/>
  <c r="X119" i="6"/>
  <c r="O214" i="6"/>
  <c r="R239" i="6"/>
  <c r="R25" i="10" s="1"/>
  <c r="AE239" i="6"/>
  <c r="AE25" i="10" s="1"/>
  <c r="I239" i="6"/>
  <c r="M214" i="6"/>
  <c r="AI102" i="3"/>
  <c r="AI134" i="3" s="1"/>
  <c r="AF102" i="3"/>
  <c r="AF134" i="3" s="1"/>
  <c r="J102" i="3"/>
  <c r="J134" i="3" s="1"/>
  <c r="J148" i="6"/>
  <c r="W148" i="6"/>
  <c r="AJ148" i="6"/>
  <c r="AI120" i="3"/>
  <c r="AI136" i="3" s="1"/>
  <c r="AF120" i="3"/>
  <c r="AF136" i="3" s="1"/>
  <c r="J120" i="3"/>
  <c r="J136" i="3" s="1"/>
  <c r="S214" i="6"/>
  <c r="V32" i="6"/>
  <c r="V236" i="6"/>
  <c r="H236" i="6"/>
  <c r="H32" i="6"/>
  <c r="G33" i="6"/>
  <c r="AD236" i="6"/>
  <c r="AD32" i="6"/>
  <c r="X237" i="6"/>
  <c r="X23" i="10" s="1"/>
  <c r="AD237" i="6"/>
  <c r="H237" i="6"/>
  <c r="H23" i="10" s="1"/>
  <c r="G34" i="6"/>
  <c r="AH238" i="6"/>
  <c r="AH24" i="10" s="1"/>
  <c r="T238" i="6"/>
  <c r="T24" i="10" s="1"/>
  <c r="AG238" i="6"/>
  <c r="AG24" i="10" s="1"/>
  <c r="AC214" i="6"/>
  <c r="AG214" i="6"/>
  <c r="AN214" i="6"/>
  <c r="I70" i="3"/>
  <c r="H70" i="3" s="1"/>
  <c r="H46" i="3"/>
  <c r="T228" i="6"/>
  <c r="H107" i="3"/>
  <c r="AJ119" i="6"/>
  <c r="H119" i="6"/>
  <c r="G120" i="6"/>
  <c r="U119" i="6"/>
  <c r="G37" i="6"/>
  <c r="H240" i="6"/>
  <c r="V239" i="6"/>
  <c r="V25" i="10" s="1"/>
  <c r="AI239" i="6"/>
  <c r="AI25" i="10" s="1"/>
  <c r="M239" i="6"/>
  <c r="M25" i="10" s="1"/>
  <c r="L102" i="3"/>
  <c r="L134" i="3" s="1"/>
  <c r="AJ102" i="3"/>
  <c r="AJ134" i="3" s="1"/>
  <c r="N102" i="3"/>
  <c r="N134" i="3" s="1"/>
  <c r="N148" i="6"/>
  <c r="T148" i="6"/>
  <c r="AM148" i="6"/>
  <c r="G190" i="6"/>
  <c r="AG221" i="6"/>
  <c r="AO120" i="3"/>
  <c r="AO136" i="3" s="1"/>
  <c r="O120" i="3"/>
  <c r="O136" i="3" s="1"/>
  <c r="Y120" i="3"/>
  <c r="Y136" i="3" s="1"/>
  <c r="G151" i="6"/>
  <c r="AB236" i="6"/>
  <c r="AB22" i="10" s="1"/>
  <c r="AB32" i="6"/>
  <c r="AK236" i="6"/>
  <c r="AK32" i="6"/>
  <c r="AP236" i="6"/>
  <c r="AP22" i="10" s="1"/>
  <c r="AP32" i="6"/>
  <c r="AF237" i="6"/>
  <c r="AF23" i="10" s="1"/>
  <c r="AH237" i="6"/>
  <c r="AH23" i="10" s="1"/>
  <c r="L237" i="6"/>
  <c r="L23" i="10" s="1"/>
  <c r="H126" i="3"/>
  <c r="K238" i="6"/>
  <c r="K24" i="10" s="1"/>
  <c r="X238" i="6"/>
  <c r="X24" i="10" s="1"/>
  <c r="AK238" i="6"/>
  <c r="AK24" i="10" s="1"/>
  <c r="K214" i="6"/>
  <c r="AP228" i="6"/>
  <c r="H75" i="3"/>
  <c r="I131" i="3"/>
  <c r="AH228" i="6"/>
  <c r="Z228" i="6"/>
  <c r="AF214" i="6"/>
  <c r="G69" i="6"/>
  <c r="AO214" i="6"/>
  <c r="AE228" i="6"/>
  <c r="V65" i="3"/>
  <c r="AJ228" i="6"/>
  <c r="AI119" i="6"/>
  <c r="N119" i="6"/>
  <c r="AA119" i="6"/>
  <c r="H108" i="3"/>
  <c r="Z239" i="6"/>
  <c r="Z25" i="10" s="1"/>
  <c r="AM239" i="6"/>
  <c r="AM25" i="10" s="1"/>
  <c r="Q239" i="6"/>
  <c r="Q25" i="10" s="1"/>
  <c r="AA102" i="3"/>
  <c r="AA134" i="3" s="1"/>
  <c r="AP102" i="3"/>
  <c r="AP134" i="3" s="1"/>
  <c r="Q102" i="3"/>
  <c r="Q134" i="3" s="1"/>
  <c r="Q148" i="6"/>
  <c r="AD148" i="6"/>
  <c r="I148" i="6"/>
  <c r="G210" i="6"/>
  <c r="R120" i="3"/>
  <c r="R136" i="3" s="1"/>
  <c r="N120" i="3"/>
  <c r="N136" i="3" s="1"/>
  <c r="Q120" i="3"/>
  <c r="Q136" i="3" s="1"/>
  <c r="G217" i="6"/>
  <c r="AH236" i="6"/>
  <c r="AH32" i="6"/>
  <c r="T236" i="6"/>
  <c r="T22" i="10" s="1"/>
  <c r="T32" i="6"/>
  <c r="K32" i="6"/>
  <c r="K236" i="6"/>
  <c r="AJ237" i="6"/>
  <c r="AL237" i="6"/>
  <c r="AL23" i="10" s="1"/>
  <c r="P237" i="6"/>
  <c r="P23" i="10" s="1"/>
  <c r="W238" i="6"/>
  <c r="W24" i="10" s="1"/>
  <c r="AB238" i="6"/>
  <c r="AB24" i="10" s="1"/>
  <c r="AO238" i="6"/>
  <c r="AO24" i="10" s="1"/>
  <c r="H89" i="3"/>
  <c r="H88" i="3"/>
  <c r="U65" i="3"/>
  <c r="G230" i="6"/>
  <c r="Z214" i="6"/>
  <c r="AK65" i="3"/>
  <c r="AE214" i="6"/>
  <c r="H71" i="3"/>
  <c r="N214" i="6"/>
  <c r="AD26" i="10"/>
  <c r="W214" i="6"/>
  <c r="AN119" i="6"/>
  <c r="Q119" i="6"/>
  <c r="AC119" i="6"/>
  <c r="AD239" i="6"/>
  <c r="AD25" i="10" s="1"/>
  <c r="H239" i="6"/>
  <c r="G36" i="6"/>
  <c r="U239" i="6"/>
  <c r="U25" i="10" s="1"/>
  <c r="R221" i="6"/>
  <c r="AM102" i="3"/>
  <c r="AM134" i="3" s="1"/>
  <c r="I102" i="3"/>
  <c r="H103" i="3"/>
  <c r="V102" i="3"/>
  <c r="V134" i="3" s="1"/>
  <c r="V148" i="6"/>
  <c r="AI148" i="6"/>
  <c r="M148" i="6"/>
  <c r="H124" i="3"/>
  <c r="S228" i="6"/>
  <c r="AD120" i="3"/>
  <c r="AD136" i="3" s="1"/>
  <c r="I120" i="3"/>
  <c r="H121" i="3"/>
  <c r="V120" i="3"/>
  <c r="V136" i="3" s="1"/>
  <c r="G209" i="6"/>
  <c r="AC236" i="6"/>
  <c r="AC22" i="10" s="1"/>
  <c r="AC32" i="6"/>
  <c r="N32" i="6"/>
  <c r="N236" i="6"/>
  <c r="O236" i="6"/>
  <c r="O32" i="6"/>
  <c r="AN237" i="6"/>
  <c r="AN23" i="10" s="1"/>
  <c r="AP237" i="6"/>
  <c r="AP23" i="10" s="1"/>
  <c r="AL238" i="6"/>
  <c r="AL24" i="10" s="1"/>
  <c r="AF238" i="6"/>
  <c r="AF24" i="10" s="1"/>
  <c r="J238" i="6"/>
  <c r="J24" i="10" s="1"/>
  <c r="AC228" i="6"/>
  <c r="G192" i="6"/>
  <c r="U228" i="6"/>
  <c r="I214" i="6"/>
  <c r="M228" i="6"/>
  <c r="H28" i="3"/>
  <c r="I68" i="3"/>
  <c r="H68" i="3" s="1"/>
  <c r="AQ65" i="3"/>
  <c r="X65" i="3"/>
  <c r="H55" i="3"/>
  <c r="G150" i="6"/>
  <c r="AO119" i="6"/>
  <c r="T119" i="6"/>
  <c r="AG119" i="6"/>
  <c r="H206" i="6"/>
  <c r="G207" i="6"/>
  <c r="G123" i="6"/>
  <c r="J240" i="6"/>
  <c r="J26" i="10" s="1"/>
  <c r="T26" i="10"/>
  <c r="AH239" i="6"/>
  <c r="AH25" i="10" s="1"/>
  <c r="L239" i="6"/>
  <c r="L25" i="10" s="1"/>
  <c r="G208" i="6"/>
  <c r="G224" i="6"/>
  <c r="H85" i="3"/>
  <c r="I84" i="3"/>
  <c r="AO102" i="3"/>
  <c r="AO134" i="3" s="1"/>
  <c r="M102" i="3"/>
  <c r="M134" i="3" s="1"/>
  <c r="Z102" i="3"/>
  <c r="Z134" i="3" s="1"/>
  <c r="H125" i="3"/>
  <c r="Z148" i="6"/>
  <c r="AF148" i="6"/>
  <c r="P148" i="6"/>
  <c r="R214" i="6"/>
  <c r="AO228" i="6"/>
  <c r="Q214" i="6"/>
  <c r="AN120" i="3"/>
  <c r="AN136" i="3" s="1"/>
  <c r="P120" i="3"/>
  <c r="P136" i="3" s="1"/>
  <c r="AA120" i="3"/>
  <c r="AA136" i="3" s="1"/>
  <c r="W236" i="6"/>
  <c r="W32" i="6"/>
  <c r="AE236" i="6"/>
  <c r="AE32" i="6"/>
  <c r="M237" i="6"/>
  <c r="M23" i="10" s="1"/>
  <c r="AG237" i="6"/>
  <c r="AG23" i="10" s="1"/>
  <c r="K237" i="6"/>
  <c r="K23" i="10" s="1"/>
  <c r="O238" i="6"/>
  <c r="O24" i="10" s="1"/>
  <c r="AJ238" i="6"/>
  <c r="AJ24" i="10" s="1"/>
  <c r="N238" i="6"/>
  <c r="N24" i="10" s="1"/>
  <c r="H228" i="6"/>
  <c r="G229" i="6"/>
  <c r="U23" i="10"/>
  <c r="AI228" i="6"/>
  <c r="G232" i="6"/>
  <c r="N65" i="3"/>
  <c r="AD65" i="3"/>
  <c r="I25" i="10"/>
  <c r="W65" i="3"/>
  <c r="G90" i="6"/>
  <c r="AP214" i="6"/>
  <c r="G226" i="6"/>
  <c r="M119" i="6"/>
  <c r="Z119" i="6"/>
  <c r="AM119" i="6"/>
  <c r="Y239" i="6"/>
  <c r="Y25" i="10" s="1"/>
  <c r="AL239" i="6"/>
  <c r="AL25" i="10" s="1"/>
  <c r="P239" i="6"/>
  <c r="P25" i="10" s="1"/>
  <c r="G98" i="6"/>
  <c r="G122" i="6"/>
  <c r="S102" i="3"/>
  <c r="S134" i="3" s="1"/>
  <c r="P102" i="3"/>
  <c r="P134" i="3" s="1"/>
  <c r="AC102" i="3"/>
  <c r="AC134" i="3" s="1"/>
  <c r="AC148" i="6"/>
  <c r="AP148" i="6"/>
  <c r="U148" i="6"/>
  <c r="I69" i="3"/>
  <c r="H69" i="3" s="1"/>
  <c r="H37" i="3"/>
  <c r="L120" i="3"/>
  <c r="L136" i="3" s="1"/>
  <c r="Z120" i="3"/>
  <c r="Z136" i="3" s="1"/>
  <c r="AC120" i="3"/>
  <c r="AC136" i="3" s="1"/>
  <c r="G153" i="6"/>
  <c r="I236" i="6"/>
  <c r="I22" i="10" s="1"/>
  <c r="I32" i="6"/>
  <c r="AO236" i="6"/>
  <c r="AO32" i="6"/>
  <c r="AI32" i="6"/>
  <c r="AI236" i="6"/>
  <c r="AI22" i="10" s="1"/>
  <c r="Y237" i="6"/>
  <c r="Y23" i="10" s="1"/>
  <c r="AK237" i="6"/>
  <c r="AK23" i="10" s="1"/>
  <c r="O237" i="6"/>
  <c r="O23" i="10" s="1"/>
  <c r="AA238" i="6"/>
  <c r="AA24" i="10" s="1"/>
  <c r="AN238" i="6"/>
  <c r="AN24" i="10" s="1"/>
  <c r="R238" i="6"/>
  <c r="R24" i="10" s="1"/>
  <c r="P228" i="6"/>
  <c r="AH65" i="3"/>
  <c r="G216" i="6"/>
  <c r="G233" i="6"/>
  <c r="AJ214" i="6"/>
  <c r="X26" i="10"/>
  <c r="I135" i="3"/>
  <c r="H135" i="3" s="1"/>
  <c r="H111" i="3"/>
  <c r="H106" i="3"/>
  <c r="R119" i="6"/>
  <c r="S119" i="6"/>
  <c r="AB240" i="6"/>
  <c r="G211" i="6"/>
  <c r="G11" i="6"/>
  <c r="AC239" i="6"/>
  <c r="AC25" i="10" s="1"/>
  <c r="AP239" i="6"/>
  <c r="AP25" i="10" s="1"/>
  <c r="T239" i="6"/>
  <c r="T25" i="10" s="1"/>
  <c r="G134" i="6"/>
  <c r="AE102" i="3"/>
  <c r="AE134" i="3" s="1"/>
  <c r="U102" i="3"/>
  <c r="U134" i="3" s="1"/>
  <c r="AH102" i="3"/>
  <c r="AH134" i="3" s="1"/>
  <c r="AH148" i="6"/>
  <c r="L148" i="6"/>
  <c r="Y148" i="6"/>
  <c r="AP120" i="3"/>
  <c r="AP136" i="3" s="1"/>
  <c r="U120" i="3"/>
  <c r="U136" i="3" s="1"/>
  <c r="AH120" i="3"/>
  <c r="AH136" i="3" s="1"/>
  <c r="U236" i="6"/>
  <c r="U22" i="10" s="1"/>
  <c r="U32" i="6"/>
  <c r="Z32" i="6"/>
  <c r="Z236" i="6"/>
  <c r="AM236" i="6"/>
  <c r="AM32" i="6"/>
  <c r="AB237" i="6"/>
  <c r="AB23" i="10" s="1"/>
  <c r="AO237" i="6"/>
  <c r="AO23" i="10" s="1"/>
  <c r="S237" i="6"/>
  <c r="S23" i="10" s="1"/>
  <c r="AP238" i="6"/>
  <c r="AP24" i="10" s="1"/>
  <c r="I238" i="6"/>
  <c r="I24" i="10" s="1"/>
  <c r="V238" i="6"/>
  <c r="V24" i="10" s="1"/>
  <c r="S65" i="3"/>
  <c r="G25" i="6"/>
  <c r="AG65" i="3"/>
  <c r="G231" i="6"/>
  <c r="K26" i="10"/>
  <c r="J228" i="6"/>
  <c r="AM214" i="6"/>
  <c r="O228" i="6"/>
  <c r="AD214" i="6"/>
  <c r="AE119" i="6"/>
  <c r="J119" i="6"/>
  <c r="AF119" i="6"/>
  <c r="AF240" i="6"/>
  <c r="AF26" i="10" s="1"/>
  <c r="G215" i="6"/>
  <c r="H214" i="6"/>
  <c r="AG239" i="6"/>
  <c r="AG25" i="10" s="1"/>
  <c r="K239" i="6"/>
  <c r="K25" i="10" s="1"/>
  <c r="X239" i="6"/>
  <c r="X25" i="10" s="1"/>
  <c r="AQ102" i="3"/>
  <c r="AQ134" i="3" s="1"/>
  <c r="Y102" i="3"/>
  <c r="Y134" i="3" s="1"/>
  <c r="AL102" i="3"/>
  <c r="AL134" i="3" s="1"/>
  <c r="AL148" i="6"/>
  <c r="O148" i="6"/>
  <c r="AB148" i="6"/>
  <c r="AB228" i="6"/>
  <c r="G199" i="6"/>
  <c r="U214" i="6"/>
  <c r="M120" i="3"/>
  <c r="M136" i="3" s="1"/>
  <c r="S120" i="3"/>
  <c r="S136" i="3" s="1"/>
  <c r="AL236" i="6"/>
  <c r="AL22" i="10" s="1"/>
  <c r="AL32" i="6"/>
  <c r="L32" i="6"/>
  <c r="L236" i="6"/>
  <c r="AF236" i="6"/>
  <c r="AF32" i="6"/>
  <c r="Q237" i="6"/>
  <c r="Q23" i="10" s="1"/>
  <c r="J237" i="6"/>
  <c r="J23" i="10" s="1"/>
  <c r="W237" i="6"/>
  <c r="W23" i="10" s="1"/>
  <c r="AH214" i="6"/>
  <c r="AH22" i="10"/>
  <c r="AI238" i="6"/>
  <c r="AI24" i="10" s="1"/>
  <c r="M238" i="6"/>
  <c r="M24" i="10" s="1"/>
  <c r="Z238" i="6"/>
  <c r="Z24" i="10" s="1"/>
  <c r="AC65" i="3"/>
  <c r="AL228" i="6"/>
  <c r="V214" i="6"/>
  <c r="V22" i="10"/>
  <c r="Q65" i="3"/>
  <c r="AD23" i="10"/>
  <c r="Q228" i="6"/>
  <c r="K228" i="6"/>
  <c r="I67" i="3"/>
  <c r="H67" i="3" s="1"/>
  <c r="H19" i="3"/>
  <c r="G225" i="6"/>
  <c r="K119" i="6"/>
  <c r="Y119" i="6"/>
  <c r="AL119" i="6"/>
  <c r="N240" i="6"/>
  <c r="N26" i="10" s="1"/>
  <c r="W240" i="6"/>
  <c r="W26" i="10" s="1"/>
  <c r="AJ240" i="6"/>
  <c r="AJ26" i="10" s="1"/>
  <c r="AK239" i="6"/>
  <c r="AK25" i="10" s="1"/>
  <c r="O239" i="6"/>
  <c r="O25" i="10" s="1"/>
  <c r="AB239" i="6"/>
  <c r="AB25" i="10" s="1"/>
  <c r="R65" i="3"/>
  <c r="AL214" i="6"/>
  <c r="R102" i="3"/>
  <c r="R134" i="3" s="1"/>
  <c r="AB102" i="3"/>
  <c r="AB134" i="3" s="1"/>
  <c r="K102" i="3"/>
  <c r="K134" i="3" s="1"/>
  <c r="AO148" i="6"/>
  <c r="S148" i="6"/>
  <c r="AG148" i="6"/>
  <c r="AO221" i="6"/>
  <c r="AK120" i="3"/>
  <c r="AK136" i="3" s="1"/>
  <c r="X120" i="3"/>
  <c r="X136" i="3" s="1"/>
  <c r="AL120" i="3"/>
  <c r="AL136" i="3" s="1"/>
  <c r="AG236" i="6"/>
  <c r="AG22" i="10" s="1"/>
  <c r="AG32" i="6"/>
  <c r="R32" i="6"/>
  <c r="R236" i="6"/>
  <c r="AJ236" i="6"/>
  <c r="AJ22" i="10" s="1"/>
  <c r="AJ32" i="6"/>
  <c r="AC237" i="6"/>
  <c r="AC23" i="10" s="1"/>
  <c r="N237" i="6"/>
  <c r="N23" i="10" s="1"/>
  <c r="AA237" i="6"/>
  <c r="AA23" i="10" s="1"/>
  <c r="G112" i="6"/>
  <c r="AM238" i="6"/>
  <c r="AM24" i="10" s="1"/>
  <c r="Q238" i="6"/>
  <c r="Q24" i="10" s="1"/>
  <c r="AD238" i="6"/>
  <c r="AD24" i="10" s="1"/>
  <c r="AN65" i="3"/>
  <c r="G185" i="6"/>
  <c r="AA214" i="6"/>
  <c r="AI214" i="6"/>
  <c r="AK214" i="6"/>
  <c r="AK228" i="6"/>
  <c r="N221" i="6"/>
  <c r="P119" i="6"/>
  <c r="AD119" i="6"/>
  <c r="V119" i="6"/>
  <c r="AA240" i="6"/>
  <c r="AA26" i="10" s="1"/>
  <c r="AN240" i="6"/>
  <c r="AN26" i="10" s="1"/>
  <c r="AO239" i="6"/>
  <c r="AO25" i="10" s="1"/>
  <c r="S239" i="6"/>
  <c r="S25" i="10" s="1"/>
  <c r="AF239" i="6"/>
  <c r="AF25" i="10" s="1"/>
  <c r="P65" i="3"/>
  <c r="T102" i="3"/>
  <c r="T134" i="3" s="1"/>
  <c r="AG102" i="3"/>
  <c r="AG134" i="3" s="1"/>
  <c r="O102" i="3"/>
  <c r="O134" i="3" s="1"/>
  <c r="K148" i="6"/>
  <c r="X148" i="6"/>
  <c r="AK148" i="6"/>
  <c r="G127" i="6"/>
  <c r="G222" i="6"/>
  <c r="K120" i="3"/>
  <c r="K136" i="3" s="1"/>
  <c r="T120" i="3"/>
  <c r="T136" i="3" s="1"/>
  <c r="AG120" i="3"/>
  <c r="AG136" i="3" s="1"/>
  <c r="AA236" i="6"/>
  <c r="AA32" i="6"/>
  <c r="X236" i="6"/>
  <c r="X32" i="6"/>
  <c r="AN236" i="6"/>
  <c r="AN32" i="6"/>
  <c r="T237" i="6"/>
  <c r="T23" i="10" s="1"/>
  <c r="R237" i="6"/>
  <c r="R23" i="10" s="1"/>
  <c r="AE237" i="6"/>
  <c r="AE23" i="10" s="1"/>
  <c r="H90" i="3"/>
  <c r="H238" i="6"/>
  <c r="H24" i="10" s="1"/>
  <c r="G35" i="6"/>
  <c r="U238" i="6"/>
  <c r="U24" i="10" s="1"/>
  <c r="H26" i="10"/>
  <c r="AM26" i="10"/>
  <c r="AM228" i="6"/>
  <c r="G218" i="6"/>
  <c r="I66" i="3"/>
  <c r="H10" i="3"/>
  <c r="G141" i="6"/>
  <c r="V228" i="6"/>
  <c r="R228" i="6"/>
  <c r="AK26" i="10"/>
  <c r="J214" i="6"/>
  <c r="V26" i="10"/>
  <c r="AJ23" i="10"/>
  <c r="AF228" i="6"/>
  <c r="J65" i="3"/>
  <c r="Z65" i="3"/>
  <c r="G121" i="6"/>
  <c r="AH119" i="6"/>
  <c r="L119" i="6"/>
  <c r="I119" i="6"/>
  <c r="AO240" i="6"/>
  <c r="AO26" i="10" s="1"/>
  <c r="AE240" i="6"/>
  <c r="AE26" i="10" s="1"/>
  <c r="I240" i="6"/>
  <c r="I26" i="10" s="1"/>
  <c r="J239" i="6"/>
  <c r="J25" i="10" s="1"/>
  <c r="W239" i="6"/>
  <c r="W25" i="10" s="1"/>
  <c r="AJ239" i="6"/>
  <c r="AJ25" i="10" s="1"/>
  <c r="AH221" i="6"/>
  <c r="X102" i="3"/>
  <c r="X134" i="3" s="1"/>
  <c r="AK102" i="3"/>
  <c r="AK134" i="3" s="1"/>
  <c r="L214" i="6"/>
  <c r="G149" i="6"/>
  <c r="H148" i="6"/>
  <c r="AA148" i="6"/>
  <c r="H221" i="6"/>
  <c r="Y214" i="6"/>
  <c r="G124" i="6"/>
  <c r="AB120" i="3"/>
  <c r="AB136" i="3" s="1"/>
  <c r="AQ120" i="3"/>
  <c r="AQ136" i="3" s="1"/>
  <c r="W120" i="3"/>
  <c r="W136" i="3" s="1"/>
  <c r="J32" i="6"/>
  <c r="J236" i="6"/>
  <c r="J22" i="10" s="1"/>
  <c r="S236" i="6"/>
  <c r="S32" i="6"/>
  <c r="M236" i="6"/>
  <c r="M32" i="6"/>
  <c r="I237" i="6"/>
  <c r="I23" i="10" s="1"/>
  <c r="V237" i="6"/>
  <c r="V23" i="10" s="1"/>
  <c r="AI237" i="6"/>
  <c r="AI23" i="10" s="1"/>
  <c r="S238" i="6"/>
  <c r="S24" i="10" s="1"/>
  <c r="L238" i="6"/>
  <c r="L24" i="10" s="1"/>
  <c r="Y238" i="6"/>
  <c r="Y24" i="10" s="1"/>
  <c r="G219" i="6" l="1"/>
  <c r="Y130" i="3"/>
  <c r="X59" i="10" s="1"/>
  <c r="AE130" i="3"/>
  <c r="AD59" i="10" s="1"/>
  <c r="AN130" i="3"/>
  <c r="AM59" i="10" s="1"/>
  <c r="AB214" i="6"/>
  <c r="AB26" i="10"/>
  <c r="AP130" i="3"/>
  <c r="AO59" i="10" s="1"/>
  <c r="W130" i="3"/>
  <c r="V59" i="10" s="1"/>
  <c r="AF130" i="3"/>
  <c r="AE59" i="10" s="1"/>
  <c r="AM130" i="3"/>
  <c r="AL59" i="10" s="1"/>
  <c r="J130" i="3"/>
  <c r="I59" i="10" s="1"/>
  <c r="AL130" i="3"/>
  <c r="AK59" i="10" s="1"/>
  <c r="O130" i="3"/>
  <c r="N59" i="10" s="1"/>
  <c r="S130" i="3"/>
  <c r="R59" i="10" s="1"/>
  <c r="Z130" i="3"/>
  <c r="Y59" i="10" s="1"/>
  <c r="M130" i="3"/>
  <c r="L59" i="10" s="1"/>
  <c r="U130" i="3"/>
  <c r="T59" i="10" s="1"/>
  <c r="G206" i="6"/>
  <c r="R130" i="3"/>
  <c r="Q59" i="10" s="1"/>
  <c r="P130" i="3"/>
  <c r="O59" i="10" s="1"/>
  <c r="AK130" i="3"/>
  <c r="AJ59" i="10" s="1"/>
  <c r="T130" i="3"/>
  <c r="S59" i="10" s="1"/>
  <c r="G221" i="6"/>
  <c r="AI130" i="3"/>
  <c r="AH59" i="10" s="1"/>
  <c r="X130" i="3"/>
  <c r="W59" i="10" s="1"/>
  <c r="AQ130" i="3"/>
  <c r="AP59" i="10" s="1"/>
  <c r="AD130" i="3"/>
  <c r="AC59" i="10" s="1"/>
  <c r="AC130" i="3"/>
  <c r="AB59" i="10" s="1"/>
  <c r="G24" i="10"/>
  <c r="AH130" i="3"/>
  <c r="AG59" i="10" s="1"/>
  <c r="AK235" i="6"/>
  <c r="N130" i="3"/>
  <c r="M59" i="10" s="1"/>
  <c r="Z235" i="6"/>
  <c r="V130" i="3"/>
  <c r="U59" i="10" s="1"/>
  <c r="R235" i="6"/>
  <c r="AB130" i="3"/>
  <c r="AA59" i="10" s="1"/>
  <c r="R22" i="10"/>
  <c r="H25" i="10"/>
  <c r="G25" i="10" s="1"/>
  <c r="G239" i="6"/>
  <c r="AI235" i="6"/>
  <c r="H131" i="3"/>
  <c r="M22" i="10"/>
  <c r="M235" i="6"/>
  <c r="AN235" i="6"/>
  <c r="G214" i="6"/>
  <c r="G23" i="10"/>
  <c r="O235" i="6"/>
  <c r="Z22" i="10"/>
  <c r="AP235" i="6"/>
  <c r="G119" i="6"/>
  <c r="G237" i="6"/>
  <c r="O22" i="10"/>
  <c r="G148" i="6"/>
  <c r="AJ235" i="6"/>
  <c r="K130" i="3"/>
  <c r="J59" i="10" s="1"/>
  <c r="AM22" i="10"/>
  <c r="AM235" i="6"/>
  <c r="N22" i="10"/>
  <c r="N235" i="6"/>
  <c r="S22" i="10"/>
  <c r="S235" i="6"/>
  <c r="X22" i="10"/>
  <c r="X235" i="6"/>
  <c r="AO22" i="10"/>
  <c r="AO235" i="6"/>
  <c r="AE22" i="10"/>
  <c r="AE235" i="6"/>
  <c r="J235" i="6"/>
  <c r="G26" i="10"/>
  <c r="Q22" i="10"/>
  <c r="Q235" i="6"/>
  <c r="AA22" i="10"/>
  <c r="AA235" i="6"/>
  <c r="AK22" i="10"/>
  <c r="AF235" i="6"/>
  <c r="I235" i="6"/>
  <c r="G228" i="6"/>
  <c r="W22" i="10"/>
  <c r="W235" i="6"/>
  <c r="AC235" i="6"/>
  <c r="K22" i="10"/>
  <c r="K235" i="6"/>
  <c r="AB235" i="6"/>
  <c r="L130" i="3"/>
  <c r="K59" i="10" s="1"/>
  <c r="AD22" i="10"/>
  <c r="AD235" i="6"/>
  <c r="AG130" i="3"/>
  <c r="AF59" i="10" s="1"/>
  <c r="AG235" i="6"/>
  <c r="L22" i="10"/>
  <c r="L235" i="6"/>
  <c r="U235" i="6"/>
  <c r="I134" i="3"/>
  <c r="H134" i="3" s="1"/>
  <c r="H102" i="3"/>
  <c r="AF22" i="10"/>
  <c r="Y22" i="10"/>
  <c r="Y235" i="6"/>
  <c r="G238" i="6"/>
  <c r="AO130" i="3"/>
  <c r="AN59" i="10" s="1"/>
  <c r="G32" i="6"/>
  <c r="I65" i="3"/>
  <c r="H66" i="3"/>
  <c r="H84" i="3"/>
  <c r="I132" i="3"/>
  <c r="H132" i="3" s="1"/>
  <c r="T235" i="6"/>
  <c r="Q130" i="3"/>
  <c r="P59" i="10" s="1"/>
  <c r="AN22" i="10"/>
  <c r="H22" i="10"/>
  <c r="H235" i="6"/>
  <c r="G236" i="6"/>
  <c r="P22" i="10"/>
  <c r="P235" i="6"/>
  <c r="AL235" i="6"/>
  <c r="I136" i="3"/>
  <c r="H136" i="3" s="1"/>
  <c r="H120" i="3"/>
  <c r="G240" i="6"/>
  <c r="V235" i="6"/>
  <c r="AH235" i="6"/>
  <c r="AA130" i="3"/>
  <c r="Z59" i="10" s="1"/>
  <c r="AJ130" i="3"/>
  <c r="AI59" i="10" s="1"/>
  <c r="I130" i="3" l="1"/>
  <c r="H130" i="3" s="1"/>
  <c r="G132" i="3" s="1"/>
  <c r="H65" i="3"/>
  <c r="G235" i="6"/>
  <c r="G22" i="10"/>
  <c r="G136" i="3" l="1"/>
  <c r="G134" i="3"/>
  <c r="H59" i="10"/>
  <c r="H61" i="10" s="1"/>
  <c r="G65" i="3"/>
  <c r="G69" i="3"/>
  <c r="G68" i="3"/>
  <c r="G70" i="3"/>
  <c r="G71" i="3"/>
  <c r="G67" i="3"/>
  <c r="G66" i="3"/>
  <c r="G131" i="3"/>
  <c r="G130" i="3"/>
  <c r="G133" i="3"/>
  <c r="G135" i="3"/>
  <c r="G59" i="10" l="1"/>
  <c r="AJ164" i="1" l="1"/>
  <c r="X164" i="1"/>
  <c r="L164" i="1"/>
  <c r="AI164" i="1"/>
  <c r="W164" i="1"/>
  <c r="K164" i="1"/>
  <c r="AH164" i="1"/>
  <c r="V164" i="1"/>
  <c r="J164" i="1"/>
  <c r="AG164" i="1"/>
  <c r="U164" i="1"/>
  <c r="I164" i="1"/>
  <c r="AF164" i="1"/>
  <c r="T164" i="1"/>
  <c r="AE164" i="1"/>
  <c r="S164" i="1"/>
  <c r="AP164" i="1"/>
  <c r="AD164" i="1"/>
  <c r="R164" i="1"/>
  <c r="AO164" i="1"/>
  <c r="AC164" i="1"/>
  <c r="Q164" i="1"/>
  <c r="AN164" i="1"/>
  <c r="AB164" i="1"/>
  <c r="P164" i="1"/>
  <c r="N164" i="1"/>
  <c r="M164" i="1"/>
  <c r="AM164" i="1"/>
  <c r="AL164" i="1"/>
  <c r="AK164" i="1"/>
  <c r="AA164" i="1"/>
  <c r="Y164" i="1"/>
  <c r="Z164" i="1"/>
  <c r="O164" i="1"/>
  <c r="H164" i="1"/>
  <c r="G30" i="10" l="1"/>
  <c r="V61" i="10" l="1"/>
  <c r="AF61" i="10"/>
  <c r="Q61" i="10"/>
  <c r="AD61" i="10"/>
  <c r="R61" i="10"/>
  <c r="X61" i="10"/>
  <c r="AP61" i="10"/>
  <c r="AE61" i="10"/>
  <c r="J61" i="10"/>
  <c r="AL61" i="10"/>
  <c r="M61" i="10"/>
  <c r="K61" i="10"/>
  <c r="AN61" i="10"/>
  <c r="Y61" i="10"/>
  <c r="T61" i="10"/>
  <c r="AK61" i="10"/>
  <c r="O61" i="10"/>
  <c r="AA61" i="10"/>
  <c r="U61" i="10"/>
  <c r="AM61" i="10"/>
  <c r="AB61" i="10"/>
  <c r="AC61" i="10"/>
  <c r="P61" i="10"/>
  <c r="AG61" i="10"/>
  <c r="AO61" i="10"/>
  <c r="AH61" i="10"/>
  <c r="L61" i="10"/>
  <c r="AI61" i="10"/>
  <c r="S61" i="10"/>
  <c r="N61" i="10"/>
  <c r="AJ61" i="10"/>
  <c r="Z61" i="10"/>
  <c r="W61" i="10"/>
  <c r="G60" i="10" l="1"/>
  <c r="I61" i="10"/>
  <c r="G61" i="10" s="1"/>
  <c r="AF12" i="1" l="1"/>
  <c r="AN12" i="1"/>
  <c r="I12" i="1"/>
  <c r="AI12" i="1"/>
  <c r="AB12" i="1"/>
  <c r="X12" i="1"/>
  <c r="AH12" i="1"/>
  <c r="L12" i="1"/>
  <c r="O12" i="1"/>
  <c r="W12" i="1"/>
  <c r="Z12" i="1"/>
  <c r="U12" i="1"/>
  <c r="P12" i="1"/>
  <c r="AK12" i="1"/>
  <c r="AA12" i="1"/>
  <c r="AM12" i="1"/>
  <c r="S12" i="1"/>
  <c r="T12" i="1"/>
  <c r="H12" i="1"/>
  <c r="AP12" i="1"/>
  <c r="AL12" i="1"/>
  <c r="N12" i="1"/>
  <c r="AE12" i="1"/>
  <c r="R12" i="1"/>
  <c r="Y12" i="1"/>
  <c r="AC12" i="1"/>
  <c r="K12" i="1"/>
  <c r="J12" i="1"/>
  <c r="AD12" i="1"/>
  <c r="Q12" i="1"/>
  <c r="M12" i="1"/>
  <c r="AG12" i="1"/>
  <c r="AJ12" i="1"/>
  <c r="V12" i="1"/>
  <c r="AO12" i="1"/>
  <c r="AU73" i="4" l="1"/>
  <c r="AU74" i="4" l="1"/>
  <c r="AU75" i="4" l="1"/>
  <c r="AU76" i="4" l="1"/>
  <c r="AN89" i="1" l="1"/>
  <c r="AK89" i="1"/>
  <c r="L89" i="1"/>
  <c r="V89" i="1"/>
  <c r="T89" i="1"/>
  <c r="X89" i="1"/>
  <c r="M89" i="1"/>
  <c r="AG89" i="1"/>
  <c r="AC89" i="1"/>
  <c r="H89" i="1"/>
  <c r="N89" i="1"/>
  <c r="AB89" i="1"/>
  <c r="U89" i="1"/>
  <c r="AM89" i="1"/>
  <c r="Y89" i="1"/>
  <c r="AP89" i="1"/>
  <c r="P89" i="1"/>
  <c r="J89" i="1"/>
  <c r="AL89" i="1"/>
  <c r="AE89" i="1"/>
  <c r="K89" i="1"/>
  <c r="AA89" i="1"/>
  <c r="S89" i="1"/>
  <c r="AH89" i="1"/>
  <c r="I89" i="1"/>
  <c r="AD89" i="1"/>
  <c r="AU77" i="4"/>
  <c r="Q89" i="1"/>
  <c r="AO89" i="1"/>
  <c r="R89" i="1"/>
  <c r="W89" i="1"/>
  <c r="Z89" i="1"/>
  <c r="O89" i="1"/>
  <c r="AF89" i="1"/>
  <c r="AJ89" i="1"/>
  <c r="AI89" i="1"/>
  <c r="G73" i="4" l="1"/>
  <c r="BF73" i="4" l="1"/>
  <c r="CD73" i="4"/>
  <c r="BE73" i="4"/>
  <c r="BN73" i="4"/>
  <c r="CC73" i="4"/>
  <c r="BR73" i="4"/>
  <c r="BD73" i="4"/>
  <c r="AZ73" i="4"/>
  <c r="CB73" i="4"/>
  <c r="BH73" i="4"/>
  <c r="BU73" i="4"/>
  <c r="CA73" i="4"/>
  <c r="BS73" i="4"/>
  <c r="BG73" i="4"/>
  <c r="BZ73" i="4"/>
  <c r="BJ73" i="4"/>
  <c r="BK73" i="4"/>
  <c r="BY73" i="4"/>
  <c r="AW73" i="4"/>
  <c r="AX73" i="4"/>
  <c r="BX73" i="4"/>
  <c r="BM73" i="4"/>
  <c r="BA73" i="4"/>
  <c r="BW73" i="4"/>
  <c r="AY73" i="4"/>
  <c r="BT73" i="4"/>
  <c r="BV73" i="4"/>
  <c r="BC73" i="4"/>
  <c r="BL73" i="4"/>
  <c r="BO73" i="4"/>
  <c r="AV73" i="4"/>
  <c r="BI73" i="4"/>
  <c r="BQ73" i="4"/>
  <c r="BP73" i="4"/>
  <c r="BB73" i="4"/>
  <c r="G74" i="4" l="1"/>
  <c r="BE74" i="4" l="1"/>
  <c r="BL74" i="4"/>
  <c r="BO74" i="4"/>
  <c r="CD74" i="4"/>
  <c r="AX74" i="4"/>
  <c r="BA74" i="4"/>
  <c r="CC74" i="4"/>
  <c r="BP74" i="4"/>
  <c r="BV74" i="4"/>
  <c r="CB74" i="4"/>
  <c r="BY74" i="4"/>
  <c r="AY74" i="4"/>
  <c r="CA74" i="4"/>
  <c r="BR74" i="4"/>
  <c r="BU74" i="4"/>
  <c r="BZ74" i="4"/>
  <c r="BF74" i="4"/>
  <c r="BX74" i="4"/>
  <c r="BN74" i="4"/>
  <c r="BG74" i="4"/>
  <c r="BC74" i="4"/>
  <c r="BD74" i="4"/>
  <c r="BM74" i="4"/>
  <c r="BK74" i="4"/>
  <c r="BJ74" i="4"/>
  <c r="BI74" i="4"/>
  <c r="BH74" i="4"/>
  <c r="BW74" i="4"/>
  <c r="BT74" i="4"/>
  <c r="AZ74" i="4"/>
  <c r="AW74" i="4"/>
  <c r="BS74" i="4"/>
  <c r="AV74" i="4"/>
  <c r="BB74" i="4"/>
  <c r="BQ74" i="4"/>
  <c r="G75" i="4" l="1"/>
  <c r="BI75" i="4" l="1"/>
  <c r="CA75" i="4"/>
  <c r="AW75" i="4"/>
  <c r="CD75" i="4"/>
  <c r="BZ75" i="4"/>
  <c r="BN75" i="4"/>
  <c r="BC75" i="4"/>
  <c r="BQ75" i="4"/>
  <c r="CC75" i="4"/>
  <c r="BD75" i="4"/>
  <c r="BV75" i="4"/>
  <c r="BR75" i="4"/>
  <c r="BM75" i="4"/>
  <c r="BP75" i="4"/>
  <c r="BB75" i="4"/>
  <c r="BG75" i="4"/>
  <c r="AV75" i="4"/>
  <c r="AY75" i="4"/>
  <c r="BH75" i="4"/>
  <c r="CB75" i="4"/>
  <c r="AX75" i="4"/>
  <c r="BO75" i="4"/>
  <c r="BW75" i="4"/>
  <c r="BJ75" i="4"/>
  <c r="BL75" i="4"/>
  <c r="BX75" i="4"/>
  <c r="BF75" i="4"/>
  <c r="BE75" i="4"/>
  <c r="BT75" i="4"/>
  <c r="AZ75" i="4"/>
  <c r="BU75" i="4"/>
  <c r="BK75" i="4"/>
  <c r="BY75" i="4"/>
  <c r="BA75" i="4"/>
  <c r="BS75" i="4"/>
  <c r="G76" i="4" l="1"/>
  <c r="BA76" i="4" l="1"/>
  <c r="BI76" i="4"/>
  <c r="BR76" i="4"/>
  <c r="CA76" i="4"/>
  <c r="BN76" i="4"/>
  <c r="BJ76" i="4"/>
  <c r="BO76" i="4"/>
  <c r="AZ76" i="4"/>
  <c r="BD76" i="4"/>
  <c r="BS76" i="4"/>
  <c r="AW76" i="4"/>
  <c r="BG76" i="4"/>
  <c r="BB76" i="4"/>
  <c r="BV76" i="4"/>
  <c r="CB76" i="4"/>
  <c r="BE76" i="4"/>
  <c r="BZ76" i="4"/>
  <c r="BL76" i="4"/>
  <c r="BM76" i="4"/>
  <c r="BU76" i="4"/>
  <c r="BP76" i="4"/>
  <c r="BQ76" i="4"/>
  <c r="AY76" i="4"/>
  <c r="BH76" i="4"/>
  <c r="AX76" i="4"/>
  <c r="BC76" i="4"/>
  <c r="BW76" i="4"/>
  <c r="BY76" i="4"/>
  <c r="CD76" i="4"/>
  <c r="BF76" i="4"/>
  <c r="CC76" i="4"/>
  <c r="BK76" i="4"/>
  <c r="BX76" i="4"/>
  <c r="AV76" i="4"/>
  <c r="BT76" i="4"/>
  <c r="AB72" i="4" l="1"/>
  <c r="AB78" i="4" s="1"/>
  <c r="AP72" i="4"/>
  <c r="AP78" i="4" s="1"/>
  <c r="AE72" i="4"/>
  <c r="AE78" i="4" s="1"/>
  <c r="Z72" i="4"/>
  <c r="Z78" i="4" s="1"/>
  <c r="R72" i="4"/>
  <c r="R78" i="4" s="1"/>
  <c r="K72" i="4"/>
  <c r="K78" i="4" s="1"/>
  <c r="AG72" i="4"/>
  <c r="AG78" i="4" s="1"/>
  <c r="AJ72" i="4"/>
  <c r="AJ78" i="4" s="1"/>
  <c r="I72" i="4"/>
  <c r="I78" i="4" s="1"/>
  <c r="T72" i="4"/>
  <c r="T78" i="4" s="1"/>
  <c r="AF72" i="4"/>
  <c r="AF78" i="4" s="1"/>
  <c r="W72" i="4"/>
  <c r="W78" i="4" s="1"/>
  <c r="AN72" i="4"/>
  <c r="AN78" i="4" s="1"/>
  <c r="X72" i="4"/>
  <c r="X78" i="4" s="1"/>
  <c r="G77" i="4"/>
  <c r="H72" i="4"/>
  <c r="AK72" i="4"/>
  <c r="AK78" i="4" s="1"/>
  <c r="V72" i="4"/>
  <c r="V78" i="4" s="1"/>
  <c r="M72" i="4"/>
  <c r="M78" i="4" s="1"/>
  <c r="AH72" i="4"/>
  <c r="AH78" i="4" s="1"/>
  <c r="S72" i="4"/>
  <c r="S78" i="4" s="1"/>
  <c r="P72" i="4"/>
  <c r="P78" i="4" s="1"/>
  <c r="AL72" i="4"/>
  <c r="AL78" i="4" s="1"/>
  <c r="AD72" i="4"/>
  <c r="AD78" i="4" s="1"/>
  <c r="AA72" i="4"/>
  <c r="AA78" i="4" s="1"/>
  <c r="AC72" i="4"/>
  <c r="AC78" i="4" s="1"/>
  <c r="O72" i="4"/>
  <c r="O78" i="4" s="1"/>
  <c r="U72" i="4"/>
  <c r="U78" i="4" s="1"/>
  <c r="N72" i="4"/>
  <c r="N78" i="4" s="1"/>
  <c r="AO72" i="4"/>
  <c r="AO78" i="4" s="1"/>
  <c r="AI72" i="4"/>
  <c r="AI78" i="4" s="1"/>
  <c r="Q72" i="4"/>
  <c r="Q78" i="4" s="1"/>
  <c r="L72" i="4"/>
  <c r="L78" i="4" s="1"/>
  <c r="AM72" i="4"/>
  <c r="AM78" i="4" s="1"/>
  <c r="Y72" i="4"/>
  <c r="Y78" i="4" s="1"/>
  <c r="J72" i="4"/>
  <c r="J78" i="4" s="1"/>
  <c r="L79" i="4" l="1"/>
  <c r="N79" i="4"/>
  <c r="AA79" i="4"/>
  <c r="S79" i="4"/>
  <c r="AK79" i="4"/>
  <c r="G72" i="4"/>
  <c r="H78" i="4"/>
  <c r="H79" i="4" s="1"/>
  <c r="W79" i="4"/>
  <c r="AJ79" i="4"/>
  <c r="Z79" i="4"/>
  <c r="J79" i="4"/>
  <c r="Q79" i="4"/>
  <c r="U79" i="4"/>
  <c r="AD79" i="4"/>
  <c r="AH79" i="4"/>
  <c r="AF79" i="4"/>
  <c r="AG79" i="4"/>
  <c r="AE79" i="4"/>
  <c r="Y79" i="4"/>
  <c r="AI79" i="4"/>
  <c r="O79" i="4"/>
  <c r="AL79" i="4"/>
  <c r="M79" i="4"/>
  <c r="X79" i="4"/>
  <c r="T79" i="4"/>
  <c r="K79" i="4"/>
  <c r="AP79" i="4"/>
  <c r="AM79" i="4"/>
  <c r="AO79" i="4"/>
  <c r="AC79" i="4"/>
  <c r="P79" i="4"/>
  <c r="V79" i="4"/>
  <c r="AN79" i="4"/>
  <c r="I79" i="4"/>
  <c r="R79" i="4"/>
  <c r="AB79" i="4"/>
  <c r="G79" i="4" l="1"/>
  <c r="G78" i="4"/>
  <c r="AM200" i="1"/>
  <c r="CA77" i="4"/>
  <c r="AI200" i="1"/>
  <c r="BW77" i="4"/>
  <c r="AJ200" i="1"/>
  <c r="BX77" i="4"/>
  <c r="X200" i="1"/>
  <c r="BL77" i="4"/>
  <c r="R200" i="1"/>
  <c r="BF77" i="4"/>
  <c r="P200" i="1"/>
  <c r="BD77" i="4"/>
  <c r="K200" i="1"/>
  <c r="AY77" i="4"/>
  <c r="AP200" i="1"/>
  <c r="CD77" i="4"/>
  <c r="AL200" i="1"/>
  <c r="BZ77" i="4"/>
  <c r="Y200" i="1"/>
  <c r="BM77" i="4"/>
  <c r="W200" i="1"/>
  <c r="BK77" i="4"/>
  <c r="L200" i="1"/>
  <c r="AZ77" i="4"/>
  <c r="AG200" i="1"/>
  <c r="BU77" i="4"/>
  <c r="S200" i="1"/>
  <c r="BG77" i="4"/>
  <c r="H200" i="1"/>
  <c r="AV77" i="4"/>
  <c r="AF200" i="1"/>
  <c r="BT77" i="4"/>
  <c r="AK200" i="1"/>
  <c r="BY77" i="4"/>
  <c r="AC200" i="1"/>
  <c r="BQ77" i="4"/>
  <c r="M200" i="1"/>
  <c r="BA77" i="4"/>
  <c r="U200" i="1"/>
  <c r="BI77" i="4"/>
  <c r="J200" i="1"/>
  <c r="AX77" i="4"/>
  <c r="I200" i="1"/>
  <c r="AW77" i="4"/>
  <c r="Q200" i="1"/>
  <c r="BE77" i="4"/>
  <c r="AB200" i="1"/>
  <c r="BP77" i="4"/>
  <c r="Z200" i="1"/>
  <c r="BN77" i="4"/>
  <c r="AA200" i="1"/>
  <c r="BO77" i="4"/>
  <c r="AE200" i="1"/>
  <c r="BS77" i="4"/>
  <c r="O200" i="1"/>
  <c r="BC77" i="4"/>
  <c r="AH200" i="1"/>
  <c r="BV77" i="4"/>
  <c r="N200" i="1"/>
  <c r="BB77" i="4"/>
  <c r="AN200" i="1"/>
  <c r="CB77" i="4"/>
  <c r="AO200" i="1"/>
  <c r="CC77" i="4"/>
  <c r="AD200" i="1"/>
  <c r="BR77" i="4"/>
  <c r="T200" i="1"/>
  <c r="BH77" i="4"/>
  <c r="V200" i="1"/>
  <c r="BJ77" i="4"/>
  <c r="AH17" i="1" l="1"/>
  <c r="AC17" i="1"/>
  <c r="P17" i="1"/>
  <c r="AA17" i="1"/>
  <c r="M17" i="1"/>
  <c r="AI17" i="1"/>
  <c r="O17" i="1"/>
  <c r="J17" i="1"/>
  <c r="AF17" i="1"/>
  <c r="AO17" i="1"/>
  <c r="Q17" i="1"/>
  <c r="V17" i="1"/>
  <c r="AL17" i="1"/>
  <c r="AP17" i="1"/>
  <c r="R17" i="1"/>
  <c r="AM17" i="1"/>
  <c r="I17" i="1"/>
  <c r="AG17" i="1"/>
  <c r="X17" i="1"/>
  <c r="AK17" i="1"/>
  <c r="S17" i="1"/>
  <c r="T17" i="1"/>
  <c r="L17" i="1"/>
  <c r="H17" i="1"/>
  <c r="Z17" i="1"/>
  <c r="AE17" i="1"/>
  <c r="AN17" i="1"/>
  <c r="W17" i="1"/>
  <c r="AB17" i="1"/>
  <c r="N17" i="1"/>
  <c r="Y17" i="1"/>
  <c r="K17" i="1"/>
  <c r="AD17" i="1"/>
  <c r="AJ17" i="1"/>
  <c r="U17" i="1"/>
  <c r="AU83" i="4" l="1"/>
  <c r="AU84" i="4" l="1"/>
  <c r="AU85" i="4" l="1"/>
  <c r="AU86" i="4" l="1"/>
  <c r="T96" i="1" l="1"/>
  <c r="M96" i="1"/>
  <c r="K96" i="1"/>
  <c r="Z96" i="1"/>
  <c r="AE96" i="1"/>
  <c r="U96" i="1"/>
  <c r="AD96" i="1"/>
  <c r="L96" i="1"/>
  <c r="AP96" i="1"/>
  <c r="AG96" i="1"/>
  <c r="AJ96" i="1"/>
  <c r="H96" i="1"/>
  <c r="AA96" i="1"/>
  <c r="Q96" i="1"/>
  <c r="AL96" i="1"/>
  <c r="I96" i="1"/>
  <c r="AC96" i="1"/>
  <c r="AB96" i="1"/>
  <c r="AO96" i="1"/>
  <c r="S96" i="1"/>
  <c r="AU87" i="4"/>
  <c r="AH96" i="1"/>
  <c r="Y96" i="1"/>
  <c r="W96" i="1"/>
  <c r="AM96" i="1"/>
  <c r="AK96" i="1"/>
  <c r="X96" i="1"/>
  <c r="N96" i="1"/>
  <c r="O96" i="1"/>
  <c r="AN96" i="1"/>
  <c r="J96" i="1"/>
  <c r="R96" i="1"/>
  <c r="AF96" i="1"/>
  <c r="V96" i="1"/>
  <c r="AI96" i="1"/>
  <c r="P96" i="1"/>
  <c r="G83" i="4" l="1"/>
  <c r="BB83" i="4" l="1"/>
  <c r="BF83" i="4"/>
  <c r="BW83" i="4"/>
  <c r="AW83" i="4"/>
  <c r="BJ83" i="4"/>
  <c r="AZ83" i="4"/>
  <c r="BD83" i="4"/>
  <c r="BP83" i="4"/>
  <c r="AX83" i="4"/>
  <c r="BY83" i="4"/>
  <c r="CC83" i="4"/>
  <c r="BK83" i="4"/>
  <c r="BH83" i="4"/>
  <c r="BT83" i="4"/>
  <c r="CA83" i="4"/>
  <c r="BG83" i="4"/>
  <c r="BS83" i="4"/>
  <c r="BM83" i="4"/>
  <c r="BQ83" i="4"/>
  <c r="AY83" i="4"/>
  <c r="BZ83" i="4"/>
  <c r="CD83" i="4"/>
  <c r="BO83" i="4"/>
  <c r="BU83" i="4"/>
  <c r="AV83" i="4"/>
  <c r="BA83" i="4"/>
  <c r="BE83" i="4"/>
  <c r="BV83" i="4"/>
  <c r="BN83" i="4"/>
  <c r="BR83" i="4"/>
  <c r="BC83" i="4"/>
  <c r="BI83" i="4"/>
  <c r="BL83" i="4"/>
  <c r="BX83" i="4"/>
  <c r="CB83" i="4"/>
  <c r="G84" i="4" l="1"/>
  <c r="CD84" i="4" l="1"/>
  <c r="AW84" i="4"/>
  <c r="AV84" i="4"/>
  <c r="BX84" i="4"/>
  <c r="BP84" i="4"/>
  <c r="AX84" i="4"/>
  <c r="BB84" i="4"/>
  <c r="CC84" i="4"/>
  <c r="BR84" i="4"/>
  <c r="BK84" i="4"/>
  <c r="AZ84" i="4"/>
  <c r="BL84" i="4"/>
  <c r="BD84" i="4"/>
  <c r="BS84" i="4"/>
  <c r="BY84" i="4"/>
  <c r="BQ84" i="4"/>
  <c r="AY84" i="4"/>
  <c r="BW84" i="4"/>
  <c r="BH84" i="4"/>
  <c r="BO84" i="4"/>
  <c r="CA84" i="4"/>
  <c r="BG84" i="4"/>
  <c r="BM84" i="4"/>
  <c r="BE84" i="4"/>
  <c r="BV84" i="4"/>
  <c r="BZ84" i="4"/>
  <c r="BT84" i="4"/>
  <c r="BC84" i="4"/>
  <c r="BI84" i="4"/>
  <c r="BU84" i="4"/>
  <c r="BA84" i="4"/>
  <c r="CB84" i="4"/>
  <c r="BJ84" i="4"/>
  <c r="BN84" i="4"/>
  <c r="BF84" i="4"/>
  <c r="G85" i="4" l="1"/>
  <c r="BQ85" i="4" l="1"/>
  <c r="CC85" i="4"/>
  <c r="BF85" i="4"/>
  <c r="BW85" i="4"/>
  <c r="BC85" i="4"/>
  <c r="BI85" i="4"/>
  <c r="BL85" i="4"/>
  <c r="BP85" i="4"/>
  <c r="AX85" i="4"/>
  <c r="BM85" i="4"/>
  <c r="BE85" i="4"/>
  <c r="BK85" i="4"/>
  <c r="BH85" i="4"/>
  <c r="AW85" i="4"/>
  <c r="AZ85" i="4"/>
  <c r="BD85" i="4"/>
  <c r="BS85" i="4"/>
  <c r="BJ85" i="4"/>
  <c r="BV85" i="4"/>
  <c r="AY85" i="4"/>
  <c r="BZ85" i="4"/>
  <c r="CD85" i="4"/>
  <c r="BT85" i="4"/>
  <c r="CA85" i="4"/>
  <c r="BG85" i="4"/>
  <c r="BA85" i="4"/>
  <c r="BY85" i="4"/>
  <c r="BB85" i="4"/>
  <c r="BN85" i="4"/>
  <c r="BR85" i="4"/>
  <c r="AV85" i="4"/>
  <c r="BO85" i="4"/>
  <c r="BU85" i="4"/>
  <c r="BX85" i="4"/>
  <c r="CB85" i="4"/>
  <c r="G86" i="4" l="1"/>
  <c r="BQ86" i="4" l="1"/>
  <c r="CC86" i="4"/>
  <c r="BK86" i="4"/>
  <c r="BH86" i="4"/>
  <c r="AW86" i="4"/>
  <c r="AZ86" i="4"/>
  <c r="BD86" i="4"/>
  <c r="BS86" i="4"/>
  <c r="BE86" i="4"/>
  <c r="BM86" i="4"/>
  <c r="AY86" i="4"/>
  <c r="BZ86" i="4"/>
  <c r="CD86" i="4"/>
  <c r="BT86" i="4"/>
  <c r="CA86" i="4"/>
  <c r="BG86" i="4"/>
  <c r="BX86" i="4"/>
  <c r="BJ86" i="4"/>
  <c r="BV86" i="4"/>
  <c r="BN86" i="4"/>
  <c r="BR86" i="4"/>
  <c r="AV86" i="4"/>
  <c r="BO86" i="4"/>
  <c r="BU86" i="4"/>
  <c r="AX86" i="4"/>
  <c r="BA86" i="4"/>
  <c r="BY86" i="4"/>
  <c r="BB86" i="4"/>
  <c r="BF86" i="4"/>
  <c r="BW86" i="4"/>
  <c r="BC86" i="4"/>
  <c r="BI86" i="4"/>
  <c r="BL86" i="4"/>
  <c r="BP86" i="4"/>
  <c r="CB86" i="4"/>
  <c r="AN82" i="4" l="1"/>
  <c r="AN88" i="4" s="1"/>
  <c r="V82" i="4"/>
  <c r="V88" i="4" s="1"/>
  <c r="L82" i="4"/>
  <c r="L88" i="4" s="1"/>
  <c r="K82" i="4"/>
  <c r="K88" i="4" s="1"/>
  <c r="P82" i="4"/>
  <c r="P88" i="4" s="1"/>
  <c r="AJ82" i="4"/>
  <c r="AJ88" i="4" s="1"/>
  <c r="I82" i="4"/>
  <c r="I88" i="4" s="1"/>
  <c r="S82" i="4"/>
  <c r="S88" i="4" s="1"/>
  <c r="Y82" i="4"/>
  <c r="Y88" i="4" s="1"/>
  <c r="M82" i="4"/>
  <c r="M88" i="4" s="1"/>
  <c r="U82" i="4"/>
  <c r="U88" i="4" s="1"/>
  <c r="AO82" i="4"/>
  <c r="AO88" i="4" s="1"/>
  <c r="G87" i="4"/>
  <c r="H82" i="4"/>
  <c r="AF82" i="4"/>
  <c r="AF88" i="4" s="1"/>
  <c r="AI82" i="4"/>
  <c r="AI88" i="4" s="1"/>
  <c r="AH82" i="4"/>
  <c r="AH88" i="4" s="1"/>
  <c r="Q82" i="4"/>
  <c r="Q88" i="4" s="1"/>
  <c r="R82" i="4"/>
  <c r="R88" i="4" s="1"/>
  <c r="AC82" i="4"/>
  <c r="AC88" i="4" s="1"/>
  <c r="N82" i="4"/>
  <c r="N88" i="4" s="1"/>
  <c r="J82" i="4"/>
  <c r="J88" i="4" s="1"/>
  <c r="O82" i="4"/>
  <c r="O88" i="4" s="1"/>
  <c r="AP82" i="4"/>
  <c r="AP88" i="4" s="1"/>
  <c r="AL82" i="4"/>
  <c r="AL88" i="4" s="1"/>
  <c r="Z82" i="4"/>
  <c r="Z88" i="4" s="1"/>
  <c r="AM82" i="4"/>
  <c r="AM88" i="4" s="1"/>
  <c r="AA82" i="4"/>
  <c r="AA88" i="4" s="1"/>
  <c r="AE82" i="4"/>
  <c r="AE88" i="4" s="1"/>
  <c r="AG82" i="4"/>
  <c r="AG88" i="4" s="1"/>
  <c r="AD82" i="4"/>
  <c r="AD88" i="4" s="1"/>
  <c r="AB82" i="4"/>
  <c r="AB88" i="4" s="1"/>
  <c r="AK82" i="4"/>
  <c r="AK88" i="4" s="1"/>
  <c r="W82" i="4"/>
  <c r="W88" i="4" s="1"/>
  <c r="X82" i="4"/>
  <c r="X88" i="4" s="1"/>
  <c r="T82" i="4"/>
  <c r="T88" i="4" s="1"/>
  <c r="AO89" i="4" l="1"/>
  <c r="S89" i="4"/>
  <c r="K89" i="4"/>
  <c r="T89" i="4"/>
  <c r="AB89" i="4"/>
  <c r="AA89" i="4"/>
  <c r="AP89" i="4"/>
  <c r="AC89" i="4"/>
  <c r="AI89" i="4"/>
  <c r="U89" i="4"/>
  <c r="I89" i="4"/>
  <c r="L89" i="4"/>
  <c r="X89" i="4"/>
  <c r="AD89" i="4"/>
  <c r="AM89" i="4"/>
  <c r="O89" i="4"/>
  <c r="R89" i="4"/>
  <c r="AF89" i="4"/>
  <c r="M89" i="4"/>
  <c r="AJ89" i="4"/>
  <c r="V89" i="4"/>
  <c r="W89" i="4"/>
  <c r="AG89" i="4"/>
  <c r="Z89" i="4"/>
  <c r="J89" i="4"/>
  <c r="Q89" i="4"/>
  <c r="G82" i="4"/>
  <c r="H88" i="4"/>
  <c r="H89" i="4" s="1"/>
  <c r="Y89" i="4"/>
  <c r="P89" i="4"/>
  <c r="AN89" i="4"/>
  <c r="AK89" i="4"/>
  <c r="AE89" i="4"/>
  <c r="AL89" i="4"/>
  <c r="N89" i="4"/>
  <c r="AH89" i="4"/>
  <c r="G89" i="4" l="1"/>
  <c r="J207" i="1"/>
  <c r="AX87" i="4"/>
  <c r="AH207" i="1"/>
  <c r="BV87" i="4"/>
  <c r="AL207" i="1"/>
  <c r="BZ87" i="4"/>
  <c r="AK207" i="1"/>
  <c r="BY87" i="4"/>
  <c r="AF207" i="1"/>
  <c r="BT87" i="4"/>
  <c r="I207" i="1"/>
  <c r="AW87" i="4"/>
  <c r="AD207" i="1"/>
  <c r="BR87" i="4"/>
  <c r="AJ207" i="1"/>
  <c r="BX87" i="4"/>
  <c r="AB207" i="1"/>
  <c r="BP87" i="4"/>
  <c r="X207" i="1"/>
  <c r="BL87" i="4"/>
  <c r="Z207" i="1"/>
  <c r="BN87" i="4"/>
  <c r="R207" i="1"/>
  <c r="BF87" i="4"/>
  <c r="U207" i="1"/>
  <c r="BI87" i="4"/>
  <c r="AP207" i="1"/>
  <c r="CD87" i="4"/>
  <c r="AN207" i="1"/>
  <c r="CB87" i="4"/>
  <c r="Q207" i="1"/>
  <c r="BE87" i="4"/>
  <c r="P207" i="1"/>
  <c r="BD87" i="4"/>
  <c r="AE207" i="1"/>
  <c r="BS87" i="4"/>
  <c r="AC207" i="1"/>
  <c r="BQ87" i="4"/>
  <c r="AO207" i="1"/>
  <c r="CC87" i="4"/>
  <c r="N207" i="1"/>
  <c r="BB87" i="4"/>
  <c r="G88" i="4"/>
  <c r="AM207" i="1"/>
  <c r="CA87" i="4"/>
  <c r="T207" i="1"/>
  <c r="BH87" i="4"/>
  <c r="L207" i="1"/>
  <c r="AZ87" i="4"/>
  <c r="H207" i="1"/>
  <c r="AV87" i="4"/>
  <c r="S207" i="1"/>
  <c r="BG87" i="4"/>
  <c r="Y207" i="1"/>
  <c r="BM87" i="4"/>
  <c r="V207" i="1"/>
  <c r="BJ87" i="4"/>
  <c r="K207" i="1"/>
  <c r="AY87" i="4"/>
  <c r="W207" i="1"/>
  <c r="BK87" i="4"/>
  <c r="AI207" i="1"/>
  <c r="BW87" i="4"/>
  <c r="O207" i="1"/>
  <c r="BC87" i="4"/>
  <c r="AA207" i="1"/>
  <c r="BO87" i="4"/>
  <c r="AG207" i="1"/>
  <c r="BU87" i="4"/>
  <c r="M207" i="1"/>
  <c r="BA87" i="4"/>
  <c r="AJ22" i="1" l="1"/>
  <c r="AA22" i="1"/>
  <c r="AN22" i="1"/>
  <c r="AF22" i="1"/>
  <c r="W22" i="1"/>
  <c r="S22" i="1"/>
  <c r="Y22" i="1"/>
  <c r="AE22" i="1"/>
  <c r="J22" i="1"/>
  <c r="AG22" i="1"/>
  <c r="R22" i="1"/>
  <c r="AB22" i="1"/>
  <c r="K22" i="1"/>
  <c r="AC22" i="1"/>
  <c r="N22" i="1"/>
  <c r="AM22" i="1"/>
  <c r="Z22" i="1"/>
  <c r="T22" i="1"/>
  <c r="L22" i="1"/>
  <c r="AH22" i="1"/>
  <c r="AP22" i="1"/>
  <c r="H22" i="1"/>
  <c r="AD22" i="1"/>
  <c r="AI22" i="1"/>
  <c r="X22" i="1"/>
  <c r="O22" i="1"/>
  <c r="Q22" i="1"/>
  <c r="I22" i="1"/>
  <c r="AO22" i="1"/>
  <c r="AL22" i="1"/>
  <c r="V22" i="1"/>
  <c r="P22" i="1"/>
  <c r="U22" i="1"/>
  <c r="AK22" i="1"/>
  <c r="M22" i="1"/>
  <c r="AU93" i="4" l="1"/>
  <c r="AU94" i="4" l="1"/>
  <c r="AU95" i="4" l="1"/>
  <c r="AU96" i="4" l="1"/>
  <c r="Z103" i="1" l="1"/>
  <c r="AB103" i="1"/>
  <c r="T103" i="1"/>
  <c r="O103" i="1"/>
  <c r="I103" i="1"/>
  <c r="AM103" i="1"/>
  <c r="AP103" i="1"/>
  <c r="Q103" i="1"/>
  <c r="Y103" i="1"/>
  <c r="R103" i="1"/>
  <c r="AD103" i="1"/>
  <c r="S103" i="1"/>
  <c r="W103" i="1"/>
  <c r="J103" i="1"/>
  <c r="AA103" i="1"/>
  <c r="AG103" i="1"/>
  <c r="AK103" i="1"/>
  <c r="AJ103" i="1"/>
  <c r="AL103" i="1"/>
  <c r="L103" i="1"/>
  <c r="P103" i="1"/>
  <c r="AO103" i="1"/>
  <c r="N103" i="1"/>
  <c r="AN103" i="1"/>
  <c r="U103" i="1"/>
  <c r="H103" i="1"/>
  <c r="X103" i="1"/>
  <c r="AF103" i="1"/>
  <c r="K103" i="1"/>
  <c r="AU97" i="4"/>
  <c r="AE103" i="1"/>
  <c r="AI103" i="1"/>
  <c r="AC103" i="1"/>
  <c r="V103" i="1"/>
  <c r="M103" i="1"/>
  <c r="AH103" i="1"/>
  <c r="G93" i="4" l="1"/>
  <c r="CA93" i="4" l="1"/>
  <c r="BW93" i="4"/>
  <c r="BG93" i="4"/>
  <c r="AW93" i="4"/>
  <c r="BA93" i="4"/>
  <c r="BQ93" i="4"/>
  <c r="BV93" i="4"/>
  <c r="BH93" i="4"/>
  <c r="CD93" i="4"/>
  <c r="BZ93" i="4"/>
  <c r="BC93" i="4"/>
  <c r="BK93" i="4"/>
  <c r="AZ93" i="4"/>
  <c r="AX93" i="4"/>
  <c r="AV93" i="4"/>
  <c r="BB93" i="4"/>
  <c r="BL93" i="4"/>
  <c r="CC93" i="4"/>
  <c r="BY93" i="4"/>
  <c r="BD93" i="4"/>
  <c r="BU93" i="4"/>
  <c r="BJ93" i="4"/>
  <c r="BN93" i="4"/>
  <c r="BO93" i="4"/>
  <c r="BR93" i="4"/>
  <c r="BS93" i="4"/>
  <c r="CB93" i="4"/>
  <c r="BX93" i="4"/>
  <c r="BM93" i="4"/>
  <c r="BP93" i="4"/>
  <c r="BT93" i="4"/>
  <c r="BF93" i="4"/>
  <c r="BE93" i="4"/>
  <c r="AY93" i="4"/>
  <c r="BI93" i="4"/>
  <c r="G94" i="4" l="1"/>
  <c r="BZ94" i="4" l="1"/>
  <c r="BK94" i="4"/>
  <c r="CA94" i="4"/>
  <c r="BN94" i="4"/>
  <c r="BJ94" i="4"/>
  <c r="AV94" i="4"/>
  <c r="BQ94" i="4"/>
  <c r="BS94" i="4"/>
  <c r="BH94" i="4"/>
  <c r="AY94" i="4"/>
  <c r="AW94" i="4"/>
  <c r="CD94" i="4"/>
  <c r="BB94" i="4"/>
  <c r="BX94" i="4"/>
  <c r="BA94" i="4"/>
  <c r="BY94" i="4"/>
  <c r="BD94" i="4"/>
  <c r="BL94" i="4"/>
  <c r="AZ94" i="4"/>
  <c r="BF94" i="4"/>
  <c r="CC94" i="4"/>
  <c r="BU94" i="4"/>
  <c r="BV94" i="4"/>
  <c r="BO94" i="4"/>
  <c r="BI94" i="4"/>
  <c r="BG94" i="4"/>
  <c r="BT94" i="4"/>
  <c r="AX94" i="4"/>
  <c r="BM94" i="4"/>
  <c r="CB94" i="4"/>
  <c r="BP94" i="4"/>
  <c r="BC94" i="4"/>
  <c r="BE94" i="4"/>
  <c r="BR94" i="4"/>
  <c r="BW94" i="4"/>
  <c r="G95" i="4" l="1"/>
  <c r="BZ95" i="4" l="1"/>
  <c r="BG95" i="4"/>
  <c r="BP95" i="4"/>
  <c r="BV95" i="4"/>
  <c r="BQ95" i="4"/>
  <c r="BE95" i="4"/>
  <c r="BH95" i="4"/>
  <c r="BO95" i="4"/>
  <c r="AV95" i="4"/>
  <c r="BC95" i="4"/>
  <c r="AW95" i="4"/>
  <c r="CD95" i="4"/>
  <c r="BY95" i="4"/>
  <c r="BW95" i="4"/>
  <c r="AY95" i="4"/>
  <c r="AX95" i="4"/>
  <c r="BI95" i="4"/>
  <c r="CC95" i="4"/>
  <c r="BL95" i="4"/>
  <c r="BS95" i="4"/>
  <c r="BA95" i="4"/>
  <c r="BD95" i="4"/>
  <c r="CB95" i="4"/>
  <c r="BT95" i="4"/>
  <c r="CA95" i="4"/>
  <c r="BB95" i="4"/>
  <c r="BF95" i="4"/>
  <c r="BJ95" i="4"/>
  <c r="AZ95" i="4"/>
  <c r="BU95" i="4"/>
  <c r="BN95" i="4"/>
  <c r="BK95" i="4"/>
  <c r="BR95" i="4"/>
  <c r="BM95" i="4"/>
  <c r="BX95" i="4"/>
  <c r="G96" i="4" l="1"/>
  <c r="AY96" i="4" l="1"/>
  <c r="BR96" i="4"/>
  <c r="BB96" i="4"/>
  <c r="AW96" i="4"/>
  <c r="CA96" i="4"/>
  <c r="AV96" i="4"/>
  <c r="CB96" i="4"/>
  <c r="BN96" i="4"/>
  <c r="BW96" i="4"/>
  <c r="BF96" i="4"/>
  <c r="BC96" i="4"/>
  <c r="BA96" i="4"/>
  <c r="BK96" i="4"/>
  <c r="BJ96" i="4"/>
  <c r="BS96" i="4"/>
  <c r="BO96" i="4"/>
  <c r="AZ96" i="4"/>
  <c r="BE96" i="4"/>
  <c r="BZ96" i="4"/>
  <c r="BV96" i="4"/>
  <c r="AX96" i="4"/>
  <c r="BI96" i="4"/>
  <c r="CD96" i="4"/>
  <c r="BD96" i="4"/>
  <c r="CC96" i="4"/>
  <c r="BX96" i="4"/>
  <c r="BH96" i="4"/>
  <c r="BQ96" i="4"/>
  <c r="BT96" i="4"/>
  <c r="BL96" i="4"/>
  <c r="BU96" i="4"/>
  <c r="BM96" i="4"/>
  <c r="BG96" i="4"/>
  <c r="BP96" i="4"/>
  <c r="BY96" i="4"/>
  <c r="W92" i="4" l="1"/>
  <c r="W98" i="4" s="1"/>
  <c r="AN92" i="4"/>
  <c r="AN98" i="4" s="1"/>
  <c r="M92" i="4"/>
  <c r="M98" i="4" s="1"/>
  <c r="S92" i="4"/>
  <c r="S98" i="4" s="1"/>
  <c r="O92" i="4"/>
  <c r="O98" i="4" s="1"/>
  <c r="Z92" i="4"/>
  <c r="Z98" i="4" s="1"/>
  <c r="AH92" i="4"/>
  <c r="AH98" i="4" s="1"/>
  <c r="Y92" i="4"/>
  <c r="Y98" i="4" s="1"/>
  <c r="K92" i="4"/>
  <c r="K98" i="4" s="1"/>
  <c r="AB92" i="4"/>
  <c r="AB98" i="4" s="1"/>
  <c r="V92" i="4"/>
  <c r="V98" i="4" s="1"/>
  <c r="T92" i="4"/>
  <c r="T98" i="4" s="1"/>
  <c r="AL92" i="4"/>
  <c r="AL98" i="4" s="1"/>
  <c r="G97" i="4"/>
  <c r="H92" i="4"/>
  <c r="X92" i="4"/>
  <c r="X98" i="4" s="1"/>
  <c r="AA92" i="4"/>
  <c r="AA98" i="4" s="1"/>
  <c r="AM92" i="4"/>
  <c r="AM98" i="4" s="1"/>
  <c r="L92" i="4"/>
  <c r="L98" i="4" s="1"/>
  <c r="AJ92" i="4"/>
  <c r="AJ98" i="4" s="1"/>
  <c r="AD92" i="4"/>
  <c r="AD98" i="4" s="1"/>
  <c r="P92" i="4"/>
  <c r="P98" i="4" s="1"/>
  <c r="AC92" i="4"/>
  <c r="AC98" i="4" s="1"/>
  <c r="I92" i="4"/>
  <c r="I98" i="4" s="1"/>
  <c r="AE92" i="4"/>
  <c r="AE98" i="4" s="1"/>
  <c r="AK92" i="4"/>
  <c r="AK98" i="4" s="1"/>
  <c r="AO92" i="4"/>
  <c r="AO98" i="4" s="1"/>
  <c r="AI92" i="4"/>
  <c r="AI98" i="4" s="1"/>
  <c r="AF92" i="4"/>
  <c r="AF98" i="4" s="1"/>
  <c r="U92" i="4"/>
  <c r="U98" i="4" s="1"/>
  <c r="Q92" i="4"/>
  <c r="Q98" i="4" s="1"/>
  <c r="AP92" i="4"/>
  <c r="AP98" i="4" s="1"/>
  <c r="N92" i="4"/>
  <c r="N98" i="4" s="1"/>
  <c r="R92" i="4"/>
  <c r="R98" i="4" s="1"/>
  <c r="J92" i="4"/>
  <c r="J98" i="4" s="1"/>
  <c r="AG92" i="4"/>
  <c r="AG98" i="4" s="1"/>
  <c r="N99" i="4" l="1"/>
  <c r="AF99" i="4"/>
  <c r="AE99" i="4"/>
  <c r="AD99" i="4"/>
  <c r="AA99" i="4"/>
  <c r="T99" i="4"/>
  <c r="Y99" i="4"/>
  <c r="S99" i="4"/>
  <c r="AG99" i="4"/>
  <c r="AP99" i="4"/>
  <c r="AI99" i="4"/>
  <c r="I99" i="4"/>
  <c r="AJ99" i="4"/>
  <c r="X99" i="4"/>
  <c r="G92" i="4"/>
  <c r="H98" i="4"/>
  <c r="H99" i="4" s="1"/>
  <c r="V99" i="4"/>
  <c r="AH99" i="4"/>
  <c r="M99" i="4"/>
  <c r="J99" i="4"/>
  <c r="Q99" i="4"/>
  <c r="AO99" i="4"/>
  <c r="AC99" i="4"/>
  <c r="L99" i="4"/>
  <c r="AB99" i="4"/>
  <c r="Z99" i="4"/>
  <c r="AN99" i="4"/>
  <c r="R99" i="4"/>
  <c r="U99" i="4"/>
  <c r="AK99" i="4"/>
  <c r="P99" i="4"/>
  <c r="AM99" i="4"/>
  <c r="AL99" i="4"/>
  <c r="K99" i="4"/>
  <c r="O99" i="4"/>
  <c r="W99" i="4"/>
  <c r="G99" i="4" l="1"/>
  <c r="AB214" i="1"/>
  <c r="BP97" i="4"/>
  <c r="J214" i="1"/>
  <c r="AX97" i="4"/>
  <c r="AO214" i="1"/>
  <c r="CC97" i="4"/>
  <c r="R214" i="1"/>
  <c r="BF97" i="4"/>
  <c r="AI214" i="1"/>
  <c r="BW97" i="4"/>
  <c r="S214" i="1"/>
  <c r="BG97" i="4"/>
  <c r="AC214" i="1"/>
  <c r="BQ97" i="4"/>
  <c r="AH214" i="1"/>
  <c r="BV97" i="4"/>
  <c r="Q214" i="1"/>
  <c r="BE97" i="4"/>
  <c r="AJ214" i="1"/>
  <c r="BX97" i="4"/>
  <c r="X214" i="1"/>
  <c r="BL97" i="4"/>
  <c r="Z214" i="1"/>
  <c r="BN97" i="4"/>
  <c r="AA214" i="1"/>
  <c r="BO97" i="4"/>
  <c r="N214" i="1"/>
  <c r="BB97" i="4"/>
  <c r="AL214" i="1"/>
  <c r="BZ97" i="4"/>
  <c r="AD214" i="1"/>
  <c r="BR97" i="4"/>
  <c r="M214" i="1"/>
  <c r="BA97" i="4"/>
  <c r="AF214" i="1"/>
  <c r="BT97" i="4"/>
  <c r="AG214" i="1"/>
  <c r="BU97" i="4"/>
  <c r="AN214" i="1"/>
  <c r="CB97" i="4"/>
  <c r="H214" i="1"/>
  <c r="AV97" i="4"/>
  <c r="G98" i="4"/>
  <c r="AK214" i="1"/>
  <c r="BY97" i="4"/>
  <c r="AP214" i="1"/>
  <c r="CD97" i="4"/>
  <c r="U214" i="1"/>
  <c r="BI97" i="4"/>
  <c r="K214" i="1"/>
  <c r="AY97" i="4"/>
  <c r="AE214" i="1"/>
  <c r="BS97" i="4"/>
  <c r="Y214" i="1"/>
  <c r="BM97" i="4"/>
  <c r="O214" i="1"/>
  <c r="BC97" i="4"/>
  <c r="P214" i="1"/>
  <c r="BD97" i="4"/>
  <c r="T214" i="1"/>
  <c r="BH97" i="4"/>
  <c r="I214" i="1"/>
  <c r="AW97" i="4"/>
  <c r="AM214" i="1"/>
  <c r="CA97" i="4"/>
  <c r="W214" i="1"/>
  <c r="BK97" i="4"/>
  <c r="V214" i="1"/>
  <c r="BJ97" i="4"/>
  <c r="L214" i="1"/>
  <c r="AZ97" i="4"/>
  <c r="AN27" i="1" l="1"/>
  <c r="AC27" i="1"/>
  <c r="X27" i="1"/>
  <c r="J27" i="1"/>
  <c r="AP27" i="1"/>
  <c r="M27" i="1"/>
  <c r="U27" i="1"/>
  <c r="N27" i="1"/>
  <c r="AI27" i="1"/>
  <c r="AO27" i="1"/>
  <c r="W27" i="1"/>
  <c r="Y27" i="1"/>
  <c r="V27" i="1"/>
  <c r="L27" i="1"/>
  <c r="R27" i="1"/>
  <c r="AG27" i="1"/>
  <c r="O27" i="1"/>
  <c r="I27" i="1"/>
  <c r="AE27" i="1"/>
  <c r="Z27" i="1"/>
  <c r="AH27" i="1"/>
  <c r="P27" i="1"/>
  <c r="AK27" i="1"/>
  <c r="H27" i="1"/>
  <c r="AA27" i="1"/>
  <c r="S27" i="1"/>
  <c r="T27" i="1"/>
  <c r="AL27" i="1"/>
  <c r="K27" i="1"/>
  <c r="AB27" i="1"/>
  <c r="AD27" i="1"/>
  <c r="AF27" i="1"/>
  <c r="AM27" i="1"/>
  <c r="AJ27" i="1"/>
  <c r="Q27" i="1"/>
  <c r="AU103" i="4" l="1"/>
  <c r="AU104" i="4" l="1"/>
  <c r="AU105" i="4" l="1"/>
  <c r="AU106" i="4" l="1"/>
  <c r="AH110" i="1" l="1"/>
  <c r="L110" i="1"/>
  <c r="K110" i="1"/>
  <c r="H110" i="1"/>
  <c r="N110" i="1"/>
  <c r="I110" i="1"/>
  <c r="J110" i="1"/>
  <c r="AJ110" i="1"/>
  <c r="V110" i="1"/>
  <c r="M110" i="1"/>
  <c r="AD110" i="1"/>
  <c r="AP110" i="1"/>
  <c r="AG110" i="1"/>
  <c r="P110" i="1"/>
  <c r="AN110" i="1"/>
  <c r="AF110" i="1"/>
  <c r="U110" i="1"/>
  <c r="AO110" i="1"/>
  <c r="R110" i="1"/>
  <c r="AB110" i="1"/>
  <c r="Q110" i="1"/>
  <c r="S110" i="1"/>
  <c r="AE110" i="1"/>
  <c r="AC110" i="1"/>
  <c r="Y110" i="1"/>
  <c r="Z110" i="1"/>
  <c r="AK110" i="1"/>
  <c r="O110" i="1"/>
  <c r="AL110" i="1"/>
  <c r="AU107" i="4"/>
  <c r="AA110" i="1"/>
  <c r="T110" i="1"/>
  <c r="X110" i="1"/>
  <c r="W110" i="1"/>
  <c r="AI110" i="1"/>
  <c r="AM110" i="1"/>
  <c r="G103" i="4" l="1"/>
  <c r="BD103" i="4" l="1"/>
  <c r="AV103" i="4"/>
  <c r="BW103" i="4"/>
  <c r="BA103" i="4"/>
  <c r="BN103" i="4"/>
  <c r="BH103" i="4"/>
  <c r="BE103" i="4"/>
  <c r="BB103" i="4"/>
  <c r="AY103" i="4"/>
  <c r="BV103" i="4"/>
  <c r="CB103" i="4"/>
  <c r="BF103" i="4"/>
  <c r="AX103" i="4"/>
  <c r="BX103" i="4"/>
  <c r="CA103" i="4"/>
  <c r="AZ103" i="4"/>
  <c r="AW103" i="4"/>
  <c r="BJ103" i="4"/>
  <c r="CC103" i="4"/>
  <c r="BO103" i="4"/>
  <c r="BM103" i="4"/>
  <c r="BY103" i="4"/>
  <c r="BL103" i="4"/>
  <c r="BI103" i="4"/>
  <c r="BP103" i="4"/>
  <c r="BC103" i="4"/>
  <c r="CD103" i="4"/>
  <c r="BQ103" i="4"/>
  <c r="BS103" i="4"/>
  <c r="BZ103" i="4"/>
  <c r="BU103" i="4"/>
  <c r="BG103" i="4"/>
  <c r="BK103" i="4"/>
  <c r="BT103" i="4"/>
  <c r="BR103" i="4"/>
  <c r="G104" i="4" l="1"/>
  <c r="BX104" i="4" l="1"/>
  <c r="BI104" i="4"/>
  <c r="AW104" i="4"/>
  <c r="BN104" i="4"/>
  <c r="AY104" i="4"/>
  <c r="AZ104" i="4"/>
  <c r="BB104" i="4"/>
  <c r="BJ104" i="4"/>
  <c r="BT104" i="4"/>
  <c r="CC104" i="4"/>
  <c r="CB104" i="4"/>
  <c r="CD104" i="4"/>
  <c r="BM104" i="4"/>
  <c r="BA104" i="4"/>
  <c r="BL104" i="4"/>
  <c r="BC104" i="4"/>
  <c r="BZ104" i="4"/>
  <c r="AV104" i="4"/>
  <c r="BH104" i="4"/>
  <c r="BQ104" i="4"/>
  <c r="CA104" i="4"/>
  <c r="BV104" i="4"/>
  <c r="BF104" i="4"/>
  <c r="BP104" i="4"/>
  <c r="BR104" i="4"/>
  <c r="AX104" i="4"/>
  <c r="BG104" i="4"/>
  <c r="BD104" i="4"/>
  <c r="BW104" i="4"/>
  <c r="BE104" i="4"/>
  <c r="BS104" i="4"/>
  <c r="BY104" i="4"/>
  <c r="BU104" i="4"/>
  <c r="BK104" i="4"/>
  <c r="BO104" i="4"/>
  <c r="G105" i="4" l="1"/>
  <c r="BU105" i="4" l="1"/>
  <c r="AW105" i="4"/>
  <c r="BW105" i="4"/>
  <c r="AX105" i="4"/>
  <c r="BO105" i="4"/>
  <c r="BD105" i="4"/>
  <c r="BP105" i="4"/>
  <c r="AV105" i="4"/>
  <c r="BI105" i="4"/>
  <c r="BY105" i="4"/>
  <c r="BE105" i="4"/>
  <c r="BX105" i="4"/>
  <c r="BJ105" i="4"/>
  <c r="BB105" i="4"/>
  <c r="BT105" i="4"/>
  <c r="AY105" i="4"/>
  <c r="BQ105" i="4"/>
  <c r="BA105" i="4"/>
  <c r="BZ105" i="4"/>
  <c r="BK105" i="4"/>
  <c r="BN105" i="4"/>
  <c r="BH105" i="4"/>
  <c r="BR105" i="4"/>
  <c r="AZ105" i="4"/>
  <c r="BF105" i="4"/>
  <c r="BM105" i="4"/>
  <c r="BG105" i="4"/>
  <c r="BL105" i="4"/>
  <c r="CA105" i="4"/>
  <c r="BC105" i="4"/>
  <c r="CB105" i="4"/>
  <c r="BV105" i="4"/>
  <c r="BS105" i="4"/>
  <c r="CD105" i="4"/>
  <c r="CC105" i="4"/>
  <c r="G106" i="4" l="1"/>
  <c r="BX106" i="4" l="1"/>
  <c r="BR106" i="4"/>
  <c r="CA106" i="4"/>
  <c r="BF106" i="4"/>
  <c r="CC106" i="4"/>
  <c r="BS106" i="4"/>
  <c r="BK106" i="4"/>
  <c r="BD106" i="4"/>
  <c r="BJ106" i="4"/>
  <c r="BA106" i="4"/>
  <c r="BO106" i="4"/>
  <c r="AX106" i="4"/>
  <c r="BQ106" i="4"/>
  <c r="BW106" i="4"/>
  <c r="BE106" i="4"/>
  <c r="AY106" i="4"/>
  <c r="BV106" i="4"/>
  <c r="BG106" i="4"/>
  <c r="BH106" i="4"/>
  <c r="BL106" i="4"/>
  <c r="BC106" i="4"/>
  <c r="BI106" i="4"/>
  <c r="BU106" i="4"/>
  <c r="CB106" i="4"/>
  <c r="BT106" i="4"/>
  <c r="BZ106" i="4"/>
  <c r="BB106" i="4"/>
  <c r="BN106" i="4"/>
  <c r="BP106" i="4"/>
  <c r="AV106" i="4"/>
  <c r="AZ106" i="4"/>
  <c r="BY106" i="4"/>
  <c r="AW106" i="4"/>
  <c r="BM106" i="4"/>
  <c r="CD106" i="4"/>
  <c r="AO102" i="4" l="1"/>
  <c r="AO108" i="4" s="1"/>
  <c r="Y102" i="4"/>
  <c r="Y108" i="4" s="1"/>
  <c r="AM102" i="4"/>
  <c r="AM108" i="4" s="1"/>
  <c r="P102" i="4"/>
  <c r="P108" i="4" s="1"/>
  <c r="G107" i="4"/>
  <c r="H102" i="4"/>
  <c r="V102" i="4"/>
  <c r="V108" i="4" s="1"/>
  <c r="K102" i="4"/>
  <c r="K108" i="4" s="1"/>
  <c r="AF102" i="4"/>
  <c r="AF108" i="4" s="1"/>
  <c r="N102" i="4"/>
  <c r="N108" i="4" s="1"/>
  <c r="S102" i="4"/>
  <c r="S108" i="4" s="1"/>
  <c r="AN102" i="4"/>
  <c r="AN108" i="4" s="1"/>
  <c r="AH102" i="4"/>
  <c r="AH108" i="4" s="1"/>
  <c r="J102" i="4"/>
  <c r="J108" i="4" s="1"/>
  <c r="U102" i="4"/>
  <c r="U108" i="4" s="1"/>
  <c r="AA102" i="4"/>
  <c r="AA108" i="4" s="1"/>
  <c r="Z102" i="4"/>
  <c r="Z108" i="4" s="1"/>
  <c r="AP102" i="4"/>
  <c r="AP108" i="4" s="1"/>
  <c r="AG102" i="4"/>
  <c r="AG108" i="4" s="1"/>
  <c r="AC102" i="4"/>
  <c r="AC108" i="4" s="1"/>
  <c r="I102" i="4"/>
  <c r="I108" i="4" s="1"/>
  <c r="AK102" i="4"/>
  <c r="AK108" i="4" s="1"/>
  <c r="Q102" i="4"/>
  <c r="Q108" i="4" s="1"/>
  <c r="M102" i="4"/>
  <c r="M108" i="4" s="1"/>
  <c r="R102" i="4"/>
  <c r="R108" i="4" s="1"/>
  <c r="AI102" i="4"/>
  <c r="AI108" i="4" s="1"/>
  <c r="T102" i="4"/>
  <c r="T108" i="4" s="1"/>
  <c r="O102" i="4"/>
  <c r="O108" i="4" s="1"/>
  <c r="AJ102" i="4"/>
  <c r="AJ108" i="4" s="1"/>
  <c r="AL102" i="4"/>
  <c r="AL108" i="4" s="1"/>
  <c r="L102" i="4"/>
  <c r="L108" i="4" s="1"/>
  <c r="AB102" i="4"/>
  <c r="AB108" i="4" s="1"/>
  <c r="W102" i="4"/>
  <c r="W108" i="4" s="1"/>
  <c r="AD102" i="4"/>
  <c r="AD108" i="4" s="1"/>
  <c r="AE102" i="4"/>
  <c r="AE108" i="4" s="1"/>
  <c r="X102" i="4"/>
  <c r="X108" i="4" s="1"/>
  <c r="W109" i="4" l="1"/>
  <c r="AJ109" i="4"/>
  <c r="R109" i="4"/>
  <c r="I109" i="4"/>
  <c r="Z109" i="4"/>
  <c r="AH109" i="4"/>
  <c r="AF109" i="4"/>
  <c r="P109" i="4"/>
  <c r="X109" i="4"/>
  <c r="AB109" i="4"/>
  <c r="O109" i="4"/>
  <c r="M109" i="4"/>
  <c r="AC109" i="4"/>
  <c r="AA109" i="4"/>
  <c r="AN109" i="4"/>
  <c r="K109" i="4"/>
  <c r="AM109" i="4"/>
  <c r="AE109" i="4"/>
  <c r="L109" i="4"/>
  <c r="T109" i="4"/>
  <c r="Q109" i="4"/>
  <c r="AG109" i="4"/>
  <c r="U109" i="4"/>
  <c r="S109" i="4"/>
  <c r="V109" i="4"/>
  <c r="G102" i="4"/>
  <c r="H108" i="4"/>
  <c r="H109" i="4" s="1"/>
  <c r="Y109" i="4"/>
  <c r="AD109" i="4"/>
  <c r="AL109" i="4"/>
  <c r="AI109" i="4"/>
  <c r="AK109" i="4"/>
  <c r="AP109" i="4"/>
  <c r="J109" i="4"/>
  <c r="N109" i="4"/>
  <c r="AO109" i="4"/>
  <c r="G109" i="4" l="1"/>
  <c r="R221" i="1"/>
  <c r="BF107" i="4"/>
  <c r="U221" i="1"/>
  <c r="BI107" i="4"/>
  <c r="AG221" i="1"/>
  <c r="BU107" i="4"/>
  <c r="S221" i="1"/>
  <c r="BG107" i="4"/>
  <c r="AC221" i="1"/>
  <c r="BQ107" i="4"/>
  <c r="Q221" i="1"/>
  <c r="BE107" i="4"/>
  <c r="K221" i="1"/>
  <c r="AY107" i="4"/>
  <c r="AP221" i="1"/>
  <c r="CD107" i="4"/>
  <c r="AI221" i="1"/>
  <c r="BW107" i="4"/>
  <c r="AK221" i="1"/>
  <c r="BY107" i="4"/>
  <c r="H221" i="1"/>
  <c r="AV107" i="4"/>
  <c r="L221" i="1"/>
  <c r="AZ107" i="4"/>
  <c r="AN221" i="1"/>
  <c r="CB107" i="4"/>
  <c r="N221" i="1"/>
  <c r="BB107" i="4"/>
  <c r="W221" i="1"/>
  <c r="BK107" i="4"/>
  <c r="AM221" i="1"/>
  <c r="CA107" i="4"/>
  <c r="O221" i="1"/>
  <c r="BC107" i="4"/>
  <c r="X221" i="1"/>
  <c r="BL107" i="4"/>
  <c r="I221" i="1"/>
  <c r="AW107" i="4"/>
  <c r="AO221" i="1"/>
  <c r="CC107" i="4"/>
  <c r="Y221" i="1"/>
  <c r="BM107" i="4"/>
  <c r="AH221" i="1"/>
  <c r="BV107" i="4"/>
  <c r="V221" i="1"/>
  <c r="BJ107" i="4"/>
  <c r="AA221" i="1"/>
  <c r="BO107" i="4"/>
  <c r="AD221" i="1"/>
  <c r="BR107" i="4"/>
  <c r="AL221" i="1"/>
  <c r="BZ107" i="4"/>
  <c r="G108" i="4"/>
  <c r="AB221" i="1"/>
  <c r="BP107" i="4"/>
  <c r="M221" i="1"/>
  <c r="BA107" i="4"/>
  <c r="Z221" i="1"/>
  <c r="BN107" i="4"/>
  <c r="J221" i="1"/>
  <c r="AX107" i="4"/>
  <c r="AJ221" i="1"/>
  <c r="BX107" i="4"/>
  <c r="T221" i="1"/>
  <c r="BH107" i="4"/>
  <c r="AE221" i="1"/>
  <c r="BS107" i="4"/>
  <c r="P221" i="1"/>
  <c r="BD107" i="4"/>
  <c r="AF221" i="1"/>
  <c r="BT107" i="4"/>
  <c r="AI32" i="1" l="1"/>
  <c r="H32" i="1"/>
  <c r="W32" i="1"/>
  <c r="P32" i="1"/>
  <c r="I32" i="1"/>
  <c r="N32" i="1"/>
  <c r="O32" i="1"/>
  <c r="L32" i="1"/>
  <c r="AE32" i="1"/>
  <c r="R32" i="1"/>
  <c r="M32" i="1"/>
  <c r="AJ32" i="1"/>
  <c r="AP32" i="1"/>
  <c r="AK32" i="1"/>
  <c r="AD32" i="1"/>
  <c r="AC32" i="1"/>
  <c r="Q32" i="1"/>
  <c r="K32" i="1"/>
  <c r="AG32" i="1"/>
  <c r="AO32" i="1"/>
  <c r="S32" i="1"/>
  <c r="AB32" i="1"/>
  <c r="AN32" i="1"/>
  <c r="AL32" i="1"/>
  <c r="V32" i="1"/>
  <c r="T32" i="1"/>
  <c r="U32" i="1"/>
  <c r="AF32" i="1"/>
  <c r="X32" i="1"/>
  <c r="Y32" i="1"/>
  <c r="AM32" i="1"/>
  <c r="Z32" i="1"/>
  <c r="AA32" i="1"/>
  <c r="J32" i="1"/>
  <c r="AH32" i="1"/>
  <c r="AU113" i="4" l="1"/>
  <c r="AU114" i="4" l="1"/>
  <c r="AU115" i="4" l="1"/>
  <c r="AU116" i="4" l="1"/>
  <c r="AA117" i="1" l="1"/>
  <c r="AF117" i="1"/>
  <c r="AM117" i="1"/>
  <c r="K117" i="1"/>
  <c r="N117" i="1"/>
  <c r="I117" i="1"/>
  <c r="AO117" i="1"/>
  <c r="Z117" i="1"/>
  <c r="H117" i="1"/>
  <c r="S117" i="1"/>
  <c r="L117" i="1"/>
  <c r="Y117" i="1"/>
  <c r="AL117" i="1"/>
  <c r="M117" i="1"/>
  <c r="AD117" i="1"/>
  <c r="AN117" i="1"/>
  <c r="P117" i="1"/>
  <c r="AI117" i="1"/>
  <c r="Q117" i="1"/>
  <c r="AG117" i="1"/>
  <c r="AU117" i="4"/>
  <c r="AH117" i="1"/>
  <c r="R117" i="1"/>
  <c r="AB117" i="1"/>
  <c r="AJ117" i="1"/>
  <c r="O117" i="1"/>
  <c r="AK117" i="1"/>
  <c r="J117" i="1"/>
  <c r="U117" i="1"/>
  <c r="W117" i="1"/>
  <c r="AC117" i="1"/>
  <c r="AP117" i="1"/>
  <c r="T117" i="1"/>
  <c r="X117" i="1"/>
  <c r="AE117" i="1"/>
  <c r="V117" i="1"/>
  <c r="G113" i="4" l="1"/>
  <c r="CA113" i="4" l="1"/>
  <c r="BH113" i="4"/>
  <c r="BU113" i="4"/>
  <c r="BR113" i="4"/>
  <c r="CD113" i="4"/>
  <c r="BN113" i="4"/>
  <c r="BB113" i="4"/>
  <c r="BX113" i="4"/>
  <c r="G114" i="4" l="1"/>
  <c r="BK114" i="4" l="1"/>
  <c r="CD114" i="4"/>
  <c r="BW114" i="4"/>
  <c r="BE114" i="4"/>
  <c r="BI114" i="4"/>
  <c r="AV114" i="4"/>
  <c r="CA114" i="4"/>
  <c r="BH114" i="4"/>
  <c r="BX114" i="4"/>
  <c r="G115" i="4" l="1"/>
  <c r="BF115" i="4" l="1"/>
  <c r="BM115" i="4"/>
  <c r="BQ115" i="4"/>
  <c r="BA115" i="4"/>
  <c r="AZ115" i="4"/>
  <c r="AW115" i="4"/>
  <c r="BJ115" i="4"/>
  <c r="BN115" i="4"/>
  <c r="G116" i="4" l="1"/>
  <c r="BA116" i="4" l="1"/>
  <c r="BE116" i="4"/>
  <c r="AV116" i="4"/>
  <c r="BZ116" i="4"/>
  <c r="BX116" i="4"/>
  <c r="BL116" i="4"/>
  <c r="BY116" i="4"/>
  <c r="BF116" i="4"/>
  <c r="BU116" i="4"/>
  <c r="CD116" i="4"/>
  <c r="BS116" i="4"/>
  <c r="I112" i="4" l="1"/>
  <c r="AP112" i="4"/>
  <c r="AN112" i="4"/>
  <c r="AE112" i="4"/>
  <c r="AB112" i="4"/>
  <c r="L112" i="4"/>
  <c r="K112" i="4"/>
  <c r="J112" i="4"/>
  <c r="AL112" i="4"/>
  <c r="U112" i="4"/>
  <c r="AC112" i="4"/>
  <c r="Y112" i="4"/>
  <c r="AD112" i="4"/>
  <c r="P112" i="4"/>
  <c r="AI112" i="4"/>
  <c r="AF112" i="4"/>
  <c r="N112" i="4"/>
  <c r="N118" i="4" s="1"/>
  <c r="S112" i="4"/>
  <c r="Z112" i="4"/>
  <c r="AK112" i="4"/>
  <c r="AJ112" i="4"/>
  <c r="T112" i="4"/>
  <c r="G117" i="4"/>
  <c r="H112" i="4"/>
  <c r="R112" i="4"/>
  <c r="AH112" i="4"/>
  <c r="O112" i="4"/>
  <c r="AO112" i="4"/>
  <c r="M112" i="4"/>
  <c r="Q112" i="4"/>
  <c r="AA112" i="4"/>
  <c r="AG112" i="4"/>
  <c r="W112" i="4"/>
  <c r="V112" i="4"/>
  <c r="X112" i="4"/>
  <c r="AM112" i="4"/>
  <c r="AK118" i="4" l="1"/>
  <c r="AK119" i="4" s="1"/>
  <c r="AF118" i="4"/>
  <c r="AF119" i="4" s="1"/>
  <c r="Y118" i="4"/>
  <c r="Y119" i="4" s="1"/>
  <c r="J118" i="4"/>
  <c r="J119" i="4" s="1"/>
  <c r="AE118" i="4"/>
  <c r="AE119" i="4" s="1"/>
  <c r="AM118" i="4"/>
  <c r="AM119" i="4" s="1"/>
  <c r="AG118" i="4"/>
  <c r="AG119" i="4" s="1"/>
  <c r="AO118" i="4"/>
  <c r="AO119" i="4" s="1"/>
  <c r="G112" i="4"/>
  <c r="H118" i="4"/>
  <c r="Z118" i="4"/>
  <c r="Z119" i="4" s="1"/>
  <c r="AI118" i="4"/>
  <c r="AI119" i="4" s="1"/>
  <c r="AC118" i="4"/>
  <c r="AC119" i="4" s="1"/>
  <c r="K118" i="4"/>
  <c r="K119" i="4" s="1"/>
  <c r="AN118" i="4"/>
  <c r="AN119" i="4" s="1"/>
  <c r="X118" i="4"/>
  <c r="X119" i="4" s="1"/>
  <c r="AA118" i="4"/>
  <c r="AA119" i="4" s="1"/>
  <c r="O118" i="4"/>
  <c r="O119" i="4" s="1"/>
  <c r="T118" i="4"/>
  <c r="T119" i="4" s="1"/>
  <c r="S118" i="4"/>
  <c r="S119" i="4" s="1"/>
  <c r="P118" i="4"/>
  <c r="P119" i="4" s="1"/>
  <c r="U118" i="4"/>
  <c r="U119" i="4" s="1"/>
  <c r="L118" i="4"/>
  <c r="L119" i="4" s="1"/>
  <c r="AP118" i="4"/>
  <c r="AP119" i="4" s="1"/>
  <c r="V118" i="4"/>
  <c r="V119" i="4" s="1"/>
  <c r="Q118" i="4"/>
  <c r="Q119" i="4" s="1"/>
  <c r="AH118" i="4"/>
  <c r="AH119" i="4" s="1"/>
  <c r="AJ118" i="4"/>
  <c r="AJ119" i="4" s="1"/>
  <c r="N119" i="4"/>
  <c r="AD118" i="4"/>
  <c r="AD119" i="4" s="1"/>
  <c r="AL118" i="4"/>
  <c r="AL119" i="4" s="1"/>
  <c r="AB118" i="4"/>
  <c r="AB119" i="4" s="1"/>
  <c r="I118" i="4"/>
  <c r="I119" i="4" s="1"/>
  <c r="W118" i="4"/>
  <c r="W119" i="4" s="1"/>
  <c r="M118" i="4"/>
  <c r="M119" i="4" s="1"/>
  <c r="R118" i="4"/>
  <c r="R119" i="4" s="1"/>
  <c r="S228" i="1" l="1"/>
  <c r="BG117" i="4"/>
  <c r="P228" i="1"/>
  <c r="BD117" i="4"/>
  <c r="AJ228" i="1"/>
  <c r="BX117" i="4"/>
  <c r="I228" i="1"/>
  <c r="AW117" i="4"/>
  <c r="AI228" i="1"/>
  <c r="BW117" i="4"/>
  <c r="AM228" i="1"/>
  <c r="CA117" i="4"/>
  <c r="U228" i="1"/>
  <c r="BI117" i="4"/>
  <c r="Q228" i="1"/>
  <c r="BE117" i="4"/>
  <c r="AO228" i="1"/>
  <c r="CC117" i="4"/>
  <c r="V228" i="1"/>
  <c r="BJ117" i="4"/>
  <c r="AC228" i="1"/>
  <c r="BQ117" i="4"/>
  <c r="H228" i="1"/>
  <c r="AV117" i="4"/>
  <c r="T228" i="1"/>
  <c r="BH117" i="4"/>
  <c r="Y228" i="1"/>
  <c r="BM117" i="4"/>
  <c r="AB228" i="1"/>
  <c r="BP117" i="4"/>
  <c r="O228" i="1"/>
  <c r="BC117" i="4"/>
  <c r="AF228" i="1"/>
  <c r="BT117" i="4"/>
  <c r="AL228" i="1"/>
  <c r="BZ117" i="4"/>
  <c r="J228" i="1"/>
  <c r="AX117" i="4"/>
  <c r="M228" i="1"/>
  <c r="BA117" i="4"/>
  <c r="N228" i="1"/>
  <c r="BB117" i="4"/>
  <c r="H119" i="4"/>
  <c r="G119" i="4" s="1"/>
  <c r="G118" i="4"/>
  <c r="AN228" i="1"/>
  <c r="CB117" i="4"/>
  <c r="L228" i="1"/>
  <c r="AZ117" i="4"/>
  <c r="Z228" i="1"/>
  <c r="BN117" i="4"/>
  <c r="AK228" i="1"/>
  <c r="BY117" i="4"/>
  <c r="AA228" i="1"/>
  <c r="BO117" i="4"/>
  <c r="X228" i="1"/>
  <c r="BL117" i="4"/>
  <c r="K228" i="1"/>
  <c r="AY117" i="4"/>
  <c r="AE228" i="1"/>
  <c r="BS117" i="4"/>
  <c r="W228" i="1"/>
  <c r="BK117" i="4"/>
  <c r="R228" i="1"/>
  <c r="BF117" i="4"/>
  <c r="AH228" i="1"/>
  <c r="BV117" i="4"/>
  <c r="AD228" i="1"/>
  <c r="BR117" i="4"/>
  <c r="AG228" i="1"/>
  <c r="BU117" i="4"/>
  <c r="AP228" i="1"/>
  <c r="CD117" i="4"/>
  <c r="AN37" i="1" l="1"/>
  <c r="AG37" i="1"/>
  <c r="AM37" i="1"/>
  <c r="I37" i="1"/>
  <c r="AE37" i="1"/>
  <c r="H37" i="1"/>
  <c r="O37" i="1"/>
  <c r="X37" i="1"/>
  <c r="N37" i="1"/>
  <c r="AI37" i="1"/>
  <c r="AH37" i="1"/>
  <c r="T37" i="1"/>
  <c r="K37" i="1"/>
  <c r="AB37" i="1"/>
  <c r="J37" i="1"/>
  <c r="AP37" i="1"/>
  <c r="M37" i="1"/>
  <c r="AK37" i="1"/>
  <c r="AO37" i="1"/>
  <c r="AD37" i="1"/>
  <c r="S37" i="1"/>
  <c r="R37" i="1"/>
  <c r="W37" i="1"/>
  <c r="L37" i="1"/>
  <c r="AL37" i="1"/>
  <c r="P37" i="1"/>
  <c r="AF37" i="1"/>
  <c r="AA37" i="1"/>
  <c r="AJ37" i="1"/>
  <c r="U37" i="1"/>
  <c r="Q37" i="1"/>
  <c r="Y37" i="1"/>
  <c r="Z37" i="1"/>
  <c r="AC37" i="1"/>
  <c r="V37" i="1"/>
  <c r="AN124" i="1" l="1"/>
  <c r="L124" i="1"/>
  <c r="R124" i="1"/>
  <c r="AK124" i="1"/>
  <c r="V124" i="1"/>
  <c r="X124" i="1"/>
  <c r="Z124" i="1"/>
  <c r="AJ124" i="1"/>
  <c r="AD124" i="1"/>
  <c r="P124" i="1"/>
  <c r="W124" i="1"/>
  <c r="AH124" i="1"/>
  <c r="I124" i="1"/>
  <c r="AG124" i="1"/>
  <c r="AB124" i="1"/>
  <c r="Q124" i="1"/>
  <c r="O124" i="1"/>
  <c r="T124" i="1"/>
  <c r="M124" i="1"/>
  <c r="U124" i="1"/>
  <c r="J124" i="1"/>
  <c r="S124" i="1"/>
  <c r="AA124" i="1"/>
  <c r="AP124" i="1"/>
  <c r="Y124" i="1"/>
  <c r="AF124" i="1"/>
  <c r="AL124" i="1"/>
  <c r="K124" i="1"/>
  <c r="AC124" i="1"/>
  <c r="AI124" i="1"/>
  <c r="AE124" i="1"/>
  <c r="N124" i="1"/>
  <c r="AM124" i="1"/>
  <c r="H124" i="1"/>
  <c r="AO124" i="1"/>
  <c r="G123" i="4" l="1"/>
  <c r="G124" i="4" l="1"/>
  <c r="G125" i="4" l="1"/>
  <c r="G126" i="4" l="1"/>
  <c r="X122" i="4" l="1"/>
  <c r="X128" i="4" s="1"/>
  <c r="X129" i="4" s="1"/>
  <c r="AB122" i="4"/>
  <c r="AB128" i="4" s="1"/>
  <c r="AB129" i="4" s="1"/>
  <c r="AI122" i="4"/>
  <c r="AI128" i="4" s="1"/>
  <c r="AI129" i="4" s="1"/>
  <c r="S122" i="4"/>
  <c r="S128" i="4" s="1"/>
  <c r="S129" i="4" s="1"/>
  <c r="AJ122" i="4"/>
  <c r="AJ128" i="4" s="1"/>
  <c r="AJ129" i="4" s="1"/>
  <c r="AG122" i="4"/>
  <c r="AG128" i="4" s="1"/>
  <c r="AG129" i="4" s="1"/>
  <c r="W122" i="4"/>
  <c r="W128" i="4" s="1"/>
  <c r="W129" i="4" s="1"/>
  <c r="Q122" i="4"/>
  <c r="Q128" i="4" s="1"/>
  <c r="Q129" i="4" s="1"/>
  <c r="AC122" i="4"/>
  <c r="AC128" i="4" s="1"/>
  <c r="AC129" i="4" s="1"/>
  <c r="Z122" i="4"/>
  <c r="Z128" i="4" s="1"/>
  <c r="Z129" i="4" s="1"/>
  <c r="U122" i="4"/>
  <c r="U128" i="4" s="1"/>
  <c r="U129" i="4" s="1"/>
  <c r="T122" i="4"/>
  <c r="T128" i="4" s="1"/>
  <c r="T129" i="4" s="1"/>
  <c r="AN122" i="4"/>
  <c r="AN128" i="4" s="1"/>
  <c r="AN129" i="4" s="1"/>
  <c r="N122" i="4"/>
  <c r="N128" i="4" s="1"/>
  <c r="N129" i="4" s="1"/>
  <c r="O122" i="4"/>
  <c r="O128" i="4" s="1"/>
  <c r="O129" i="4" s="1"/>
  <c r="AL122" i="4"/>
  <c r="AL128" i="4" s="1"/>
  <c r="AL129" i="4" s="1"/>
  <c r="AP122" i="4"/>
  <c r="AP128" i="4" s="1"/>
  <c r="AP129" i="4" s="1"/>
  <c r="AF122" i="4"/>
  <c r="AF128" i="4" s="1"/>
  <c r="AF129" i="4" s="1"/>
  <c r="Y122" i="4"/>
  <c r="Y128" i="4" s="1"/>
  <c r="Y129" i="4" s="1"/>
  <c r="R122" i="4"/>
  <c r="R128" i="4" s="1"/>
  <c r="R129" i="4" s="1"/>
  <c r="AE122" i="4"/>
  <c r="AE128" i="4" s="1"/>
  <c r="AE129" i="4" s="1"/>
  <c r="AK122" i="4"/>
  <c r="AK128" i="4" s="1"/>
  <c r="AK129" i="4" s="1"/>
  <c r="AA122" i="4"/>
  <c r="AA128" i="4" s="1"/>
  <c r="AA129" i="4" s="1"/>
  <c r="AH122" i="4"/>
  <c r="AH128" i="4" s="1"/>
  <c r="AH129" i="4" s="1"/>
  <c r="AM122" i="4"/>
  <c r="AM128" i="4" s="1"/>
  <c r="AM129" i="4" s="1"/>
  <c r="V122" i="4"/>
  <c r="V128" i="4" s="1"/>
  <c r="V129" i="4" s="1"/>
  <c r="AD122" i="4"/>
  <c r="AD128" i="4" s="1"/>
  <c r="AD129" i="4" s="1"/>
  <c r="J122" i="4"/>
  <c r="J128" i="4" s="1"/>
  <c r="J129" i="4" s="1"/>
  <c r="I122" i="4"/>
  <c r="I128" i="4" s="1"/>
  <c r="I129" i="4" s="1"/>
  <c r="L122" i="4"/>
  <c r="L128" i="4" s="1"/>
  <c r="L129" i="4" s="1"/>
  <c r="K122" i="4"/>
  <c r="K128" i="4" s="1"/>
  <c r="K129" i="4" s="1"/>
  <c r="P122" i="4"/>
  <c r="P128" i="4" s="1"/>
  <c r="P129" i="4" s="1"/>
  <c r="AO122" i="4"/>
  <c r="AO128" i="4" s="1"/>
  <c r="AO129" i="4" s="1"/>
  <c r="M122" i="4"/>
  <c r="M128" i="4" s="1"/>
  <c r="M129" i="4" s="1"/>
  <c r="G127" i="4" l="1"/>
  <c r="H122" i="4"/>
  <c r="AO235" i="1" l="1"/>
  <c r="X235" i="1"/>
  <c r="S235" i="1"/>
  <c r="Z235" i="1"/>
  <c r="AI235" i="1"/>
  <c r="AF235" i="1"/>
  <c r="I235" i="1"/>
  <c r="AH235" i="1"/>
  <c r="N235" i="1"/>
  <c r="R235" i="1"/>
  <c r="Y235" i="1"/>
  <c r="V235" i="1"/>
  <c r="AA235" i="1"/>
  <c r="T235" i="1"/>
  <c r="U235" i="1"/>
  <c r="AL235" i="1"/>
  <c r="AP235" i="1"/>
  <c r="O235" i="1"/>
  <c r="AG235" i="1"/>
  <c r="AJ235" i="1"/>
  <c r="AD235" i="1"/>
  <c r="AB235" i="1"/>
  <c r="Q235" i="1"/>
  <c r="AM235" i="1"/>
  <c r="AC235" i="1"/>
  <c r="AN235" i="1"/>
  <c r="AE235" i="1"/>
  <c r="W235" i="1"/>
  <c r="L235" i="1"/>
  <c r="K235" i="1"/>
  <c r="P235" i="1"/>
  <c r="AK235" i="1"/>
  <c r="H235" i="1"/>
  <c r="J235" i="1"/>
  <c r="M235" i="1"/>
  <c r="H128" i="4"/>
  <c r="G128" i="4" s="1"/>
  <c r="G122" i="4"/>
  <c r="H129" i="4" l="1"/>
  <c r="G129" i="4" s="1"/>
  <c r="R42" i="1" l="1"/>
  <c r="AC42" i="1"/>
  <c r="V42" i="1"/>
  <c r="S42" i="1"/>
  <c r="Z42" i="1"/>
  <c r="AG42" i="1"/>
  <c r="L42" i="1"/>
  <c r="J42" i="1"/>
  <c r="H42" i="1"/>
  <c r="I42" i="1"/>
  <c r="AN42" i="1"/>
  <c r="P42" i="1"/>
  <c r="AK42" i="1"/>
  <c r="T42" i="1"/>
  <c r="M42" i="1"/>
  <c r="AD42" i="1"/>
  <c r="AE42" i="1"/>
  <c r="Q42" i="1"/>
  <c r="AO42" i="1"/>
  <c r="AJ42" i="1"/>
  <c r="AH42" i="1"/>
  <c r="AB42" i="1"/>
  <c r="AA42" i="1"/>
  <c r="AI42" i="1"/>
  <c r="K42" i="1"/>
  <c r="AL42" i="1"/>
  <c r="AF42" i="1"/>
  <c r="O42" i="1"/>
  <c r="AM42" i="1"/>
  <c r="N42" i="1"/>
  <c r="Y42" i="1"/>
  <c r="AP42" i="1"/>
  <c r="W42" i="1"/>
  <c r="U42" i="1"/>
  <c r="X42" i="1"/>
  <c r="AU123" i="4" l="1"/>
  <c r="AU133" i="4"/>
  <c r="CB123" i="4" l="1"/>
  <c r="BB123" i="4"/>
  <c r="CD123" i="4"/>
  <c r="BS123" i="4"/>
  <c r="BT123" i="4"/>
  <c r="BC123" i="4"/>
  <c r="BY123" i="4"/>
  <c r="BV123" i="4"/>
  <c r="BK123" i="4"/>
  <c r="BW123" i="4"/>
  <c r="BA123" i="4"/>
  <c r="BX123" i="4"/>
  <c r="CC123" i="4"/>
  <c r="AX123" i="4"/>
  <c r="BR123" i="4"/>
  <c r="BZ123" i="4"/>
  <c r="BU123" i="4"/>
  <c r="BM123" i="4"/>
  <c r="AV123" i="4"/>
  <c r="CA123" i="4"/>
  <c r="BO123" i="4"/>
  <c r="BD123" i="4"/>
  <c r="BI123" i="4"/>
  <c r="BE123" i="4"/>
  <c r="BH123" i="4"/>
  <c r="BQ123" i="4"/>
  <c r="BP123" i="4"/>
  <c r="AW123" i="4"/>
  <c r="BF123" i="4"/>
  <c r="BJ123" i="4"/>
  <c r="BN123" i="4"/>
  <c r="AY123" i="4"/>
  <c r="BG123" i="4"/>
  <c r="BL123" i="4"/>
  <c r="AZ123" i="4"/>
  <c r="AU124" i="4" l="1"/>
  <c r="AU134" i="4"/>
  <c r="CB124" i="4" l="1"/>
  <c r="BT124" i="4"/>
  <c r="BG124" i="4"/>
  <c r="BS124" i="4"/>
  <c r="BN124" i="4"/>
  <c r="AY124" i="4"/>
  <c r="BJ124" i="4"/>
  <c r="BQ124" i="4"/>
  <c r="CD124" i="4"/>
  <c r="BK124" i="4"/>
  <c r="BO124" i="4"/>
  <c r="BR124" i="4"/>
  <c r="BV124" i="4"/>
  <c r="BC124" i="4"/>
  <c r="BU124" i="4"/>
  <c r="AW124" i="4"/>
  <c r="BH124" i="4"/>
  <c r="BD124" i="4"/>
  <c r="BP124" i="4"/>
  <c r="BE124" i="4"/>
  <c r="BL124" i="4"/>
  <c r="BZ124" i="4"/>
  <c r="BF124" i="4"/>
  <c r="CA124" i="4"/>
  <c r="AX124" i="4"/>
  <c r="BB124" i="4"/>
  <c r="AV124" i="4"/>
  <c r="BX124" i="4"/>
  <c r="AZ124" i="4"/>
  <c r="BA124" i="4"/>
  <c r="CC124" i="4"/>
  <c r="BY124" i="4"/>
  <c r="BI124" i="4"/>
  <c r="BM124" i="4"/>
  <c r="BW124" i="4"/>
  <c r="AU125" i="4" l="1"/>
  <c r="AU135" i="4"/>
  <c r="BF125" i="4" l="1"/>
  <c r="CA125" i="4"/>
  <c r="BJ125" i="4"/>
  <c r="BM125" i="4"/>
  <c r="AX125" i="4"/>
  <c r="BG125" i="4"/>
  <c r="AW125" i="4"/>
  <c r="BR125" i="4"/>
  <c r="BT125" i="4"/>
  <c r="BS125" i="4"/>
  <c r="BY125" i="4"/>
  <c r="BI125" i="4"/>
  <c r="AZ125" i="4"/>
  <c r="BU125" i="4"/>
  <c r="BZ125" i="4"/>
  <c r="CD125" i="4"/>
  <c r="BX125" i="4"/>
  <c r="BK125" i="4"/>
  <c r="BA125" i="4"/>
  <c r="AV125" i="4"/>
  <c r="BH125" i="4"/>
  <c r="CC125" i="4"/>
  <c r="AY125" i="4"/>
  <c r="BQ125" i="4"/>
  <c r="BL125" i="4"/>
  <c r="BW125" i="4"/>
  <c r="BB125" i="4"/>
  <c r="BE125" i="4"/>
  <c r="BO125" i="4"/>
  <c r="BD125" i="4"/>
  <c r="BN125" i="4"/>
  <c r="BP125" i="4"/>
  <c r="BV125" i="4"/>
  <c r="BC125" i="4"/>
  <c r="CB125" i="4"/>
  <c r="AU126" i="4" l="1"/>
  <c r="AU136" i="4"/>
  <c r="BA126" i="4" l="1"/>
  <c r="BY126" i="4"/>
  <c r="BB126" i="4"/>
  <c r="CC126" i="4"/>
  <c r="BL126" i="4"/>
  <c r="BV126" i="4"/>
  <c r="BR126" i="4"/>
  <c r="BQ126" i="4"/>
  <c r="BH126" i="4"/>
  <c r="BM126" i="4"/>
  <c r="BX126" i="4"/>
  <c r="BK126" i="4"/>
  <c r="BS126" i="4"/>
  <c r="CB126" i="4"/>
  <c r="AY126" i="4"/>
  <c r="AX126" i="4"/>
  <c r="BN126" i="4"/>
  <c r="AZ126" i="4"/>
  <c r="BO126" i="4"/>
  <c r="CD126" i="4"/>
  <c r="BG126" i="4"/>
  <c r="BE126" i="4"/>
  <c r="AW126" i="4"/>
  <c r="BU126" i="4"/>
  <c r="BP126" i="4"/>
  <c r="BT126" i="4"/>
  <c r="BF126" i="4"/>
  <c r="BJ126" i="4"/>
  <c r="BZ126" i="4"/>
  <c r="BW126" i="4"/>
  <c r="BD126" i="4"/>
  <c r="BC126" i="4"/>
  <c r="CA126" i="4"/>
  <c r="AV126" i="4"/>
  <c r="BI126" i="4"/>
  <c r="AD139" i="1" l="1"/>
  <c r="AD140" i="1"/>
  <c r="AD141" i="1"/>
  <c r="AD142" i="1"/>
  <c r="AD143" i="1"/>
  <c r="AD131" i="1"/>
  <c r="Q139" i="1"/>
  <c r="Q140" i="1"/>
  <c r="Q141" i="1"/>
  <c r="Q142" i="1"/>
  <c r="Q143" i="1"/>
  <c r="Q131" i="1"/>
  <c r="AG139" i="1"/>
  <c r="AG140" i="1"/>
  <c r="AG141" i="1"/>
  <c r="AG142" i="1"/>
  <c r="AG143" i="1"/>
  <c r="AG131" i="1"/>
  <c r="O139" i="1"/>
  <c r="O140" i="1"/>
  <c r="O141" i="1"/>
  <c r="O142" i="1"/>
  <c r="O143" i="1"/>
  <c r="O131" i="1"/>
  <c r="P139" i="1"/>
  <c r="P140" i="1"/>
  <c r="P141" i="1"/>
  <c r="P142" i="1"/>
  <c r="P143" i="1"/>
  <c r="P131" i="1"/>
  <c r="AH139" i="1"/>
  <c r="AH140" i="1"/>
  <c r="AH141" i="1"/>
  <c r="AH142" i="1"/>
  <c r="AH143" i="1"/>
  <c r="AH131" i="1"/>
  <c r="AJ139" i="1"/>
  <c r="AJ140" i="1"/>
  <c r="AJ141" i="1"/>
  <c r="AJ142" i="1"/>
  <c r="AJ143" i="1"/>
  <c r="AJ131" i="1"/>
  <c r="AL139" i="1"/>
  <c r="AL140" i="1"/>
  <c r="AL141" i="1"/>
  <c r="AL142" i="1"/>
  <c r="AL143" i="1"/>
  <c r="AL131" i="1"/>
  <c r="AC139" i="1"/>
  <c r="AC140" i="1"/>
  <c r="AC141" i="1"/>
  <c r="AC142" i="1"/>
  <c r="AC143" i="1"/>
  <c r="AC131" i="1"/>
  <c r="AI139" i="1"/>
  <c r="AI140" i="1"/>
  <c r="AI141" i="1"/>
  <c r="AI142" i="1"/>
  <c r="AI143" i="1"/>
  <c r="AI131" i="1"/>
  <c r="M139" i="1"/>
  <c r="M140" i="1"/>
  <c r="M141" i="1"/>
  <c r="M142" i="1"/>
  <c r="M143" i="1"/>
  <c r="M131" i="1"/>
  <c r="AF139" i="1"/>
  <c r="AF140" i="1"/>
  <c r="AF141" i="1"/>
  <c r="AF142" i="1"/>
  <c r="AF143" i="1"/>
  <c r="AF131" i="1"/>
  <c r="AO139" i="1"/>
  <c r="AO140" i="1"/>
  <c r="AO141" i="1"/>
  <c r="AO142" i="1"/>
  <c r="AO143" i="1"/>
  <c r="AO131" i="1"/>
  <c r="L139" i="1"/>
  <c r="L140" i="1"/>
  <c r="L141" i="1"/>
  <c r="L142" i="1"/>
  <c r="L143" i="1"/>
  <c r="L131" i="1"/>
  <c r="J139" i="1"/>
  <c r="J140" i="1"/>
  <c r="J141" i="1"/>
  <c r="J142" i="1"/>
  <c r="J143" i="1"/>
  <c r="J131" i="1"/>
  <c r="AE139" i="1"/>
  <c r="AE140" i="1"/>
  <c r="AE141" i="1"/>
  <c r="AE142" i="1"/>
  <c r="AE143" i="1"/>
  <c r="AE131" i="1"/>
  <c r="AA139" i="1"/>
  <c r="AA140" i="1"/>
  <c r="AA141" i="1"/>
  <c r="AA142" i="1"/>
  <c r="AA143" i="1"/>
  <c r="AA131" i="1"/>
  <c r="Y139" i="1"/>
  <c r="Y140" i="1"/>
  <c r="Y141" i="1"/>
  <c r="Y142" i="1"/>
  <c r="Y143" i="1"/>
  <c r="Y131" i="1"/>
  <c r="K139" i="1"/>
  <c r="K140" i="1"/>
  <c r="K141" i="1"/>
  <c r="K142" i="1"/>
  <c r="K143" i="1"/>
  <c r="K131" i="1"/>
  <c r="N139" i="1"/>
  <c r="N140" i="1"/>
  <c r="N141" i="1"/>
  <c r="N142" i="1"/>
  <c r="N143" i="1"/>
  <c r="N131" i="1"/>
  <c r="Z139" i="1"/>
  <c r="Z140" i="1"/>
  <c r="Z141" i="1"/>
  <c r="Z142" i="1"/>
  <c r="Z143" i="1"/>
  <c r="Z131" i="1"/>
  <c r="U139" i="1"/>
  <c r="U140" i="1"/>
  <c r="U141" i="1"/>
  <c r="U142" i="1"/>
  <c r="U143" i="1"/>
  <c r="U131" i="1"/>
  <c r="AB139" i="1"/>
  <c r="AB140" i="1"/>
  <c r="AB141" i="1"/>
  <c r="AB142" i="1"/>
  <c r="AB143" i="1"/>
  <c r="AB131" i="1"/>
  <c r="H139" i="1"/>
  <c r="H140" i="1"/>
  <c r="H141" i="1"/>
  <c r="H142" i="1"/>
  <c r="H143" i="1"/>
  <c r="H131" i="1"/>
  <c r="T139" i="1"/>
  <c r="T140" i="1"/>
  <c r="T141" i="1"/>
  <c r="T142" i="1"/>
  <c r="T143" i="1"/>
  <c r="T131" i="1"/>
  <c r="AP139" i="1"/>
  <c r="AP140" i="1"/>
  <c r="AP141" i="1"/>
  <c r="AP142" i="1"/>
  <c r="AP143" i="1"/>
  <c r="AP131" i="1"/>
  <c r="AK139" i="1"/>
  <c r="AK140" i="1"/>
  <c r="AK141" i="1"/>
  <c r="AK142" i="1"/>
  <c r="AK143" i="1"/>
  <c r="AK131" i="1"/>
  <c r="W139" i="1"/>
  <c r="W140" i="1"/>
  <c r="W141" i="1"/>
  <c r="W142" i="1"/>
  <c r="W143" i="1"/>
  <c r="W131" i="1"/>
  <c r="X139" i="1"/>
  <c r="X140" i="1"/>
  <c r="X141" i="1"/>
  <c r="X142" i="1"/>
  <c r="X143" i="1"/>
  <c r="X131" i="1"/>
  <c r="AM139" i="1"/>
  <c r="AM140" i="1"/>
  <c r="AM141" i="1"/>
  <c r="AM142" i="1"/>
  <c r="AM143" i="1"/>
  <c r="AM131" i="1"/>
  <c r="I139" i="1"/>
  <c r="I140" i="1"/>
  <c r="I141" i="1"/>
  <c r="I142" i="1"/>
  <c r="I143" i="1"/>
  <c r="I131" i="1"/>
  <c r="R139" i="1"/>
  <c r="R140" i="1"/>
  <c r="R141" i="1"/>
  <c r="R142" i="1"/>
  <c r="R143" i="1"/>
  <c r="R131" i="1"/>
  <c r="S139" i="1"/>
  <c r="S140" i="1"/>
  <c r="S141" i="1"/>
  <c r="S142" i="1"/>
  <c r="S143" i="1"/>
  <c r="S131" i="1"/>
  <c r="V139" i="1"/>
  <c r="V140" i="1"/>
  <c r="V141" i="1"/>
  <c r="V142" i="1"/>
  <c r="V143" i="1"/>
  <c r="V131" i="1"/>
  <c r="AN139" i="1"/>
  <c r="AN140" i="1"/>
  <c r="AN141" i="1"/>
  <c r="AN142" i="1"/>
  <c r="AN143" i="1"/>
  <c r="AN131" i="1"/>
  <c r="AO138" i="1" l="1"/>
  <c r="M138" i="1"/>
  <c r="AC138" i="1"/>
  <c r="AJ138" i="1"/>
  <c r="P138" i="1"/>
  <c r="AG138" i="1"/>
  <c r="AD138" i="1"/>
  <c r="AN138" i="1"/>
  <c r="S138" i="1"/>
  <c r="I138" i="1"/>
  <c r="X138" i="1"/>
  <c r="AK138" i="1"/>
  <c r="T138" i="1"/>
  <c r="AB138" i="1"/>
  <c r="Z138" i="1"/>
  <c r="K138" i="1"/>
  <c r="AA138" i="1"/>
  <c r="J138" i="1"/>
  <c r="L138" i="1"/>
  <c r="AF138" i="1"/>
  <c r="AI138" i="1"/>
  <c r="AL138" i="1"/>
  <c r="AH138" i="1"/>
  <c r="O138" i="1"/>
  <c r="Q138" i="1"/>
  <c r="V138" i="1"/>
  <c r="R138" i="1"/>
  <c r="AM138" i="1"/>
  <c r="W138" i="1"/>
  <c r="AP138" i="1"/>
  <c r="H138" i="1"/>
  <c r="U138" i="1"/>
  <c r="N138" i="1"/>
  <c r="Y138" i="1"/>
  <c r="AE138" i="1"/>
  <c r="AU127" i="4"/>
  <c r="AU137" i="4"/>
  <c r="G133" i="4" l="1"/>
  <c r="BG127" i="4"/>
  <c r="AW127" i="4"/>
  <c r="BB127" i="4"/>
  <c r="BY127" i="4"/>
  <c r="AY127" i="4"/>
  <c r="BK127" i="4"/>
  <c r="BR127" i="4"/>
  <c r="CC127" i="4"/>
  <c r="AV127" i="4"/>
  <c r="BM127" i="4"/>
  <c r="BT127" i="4"/>
  <c r="BN127" i="4"/>
  <c r="BD127" i="4"/>
  <c r="BW127" i="4"/>
  <c r="AX127" i="4"/>
  <c r="BO127" i="4"/>
  <c r="BS127" i="4"/>
  <c r="BF127" i="4"/>
  <c r="BI127" i="4"/>
  <c r="BJ127" i="4"/>
  <c r="BU127" i="4"/>
  <c r="BP127" i="4"/>
  <c r="BZ127" i="4"/>
  <c r="CB127" i="4"/>
  <c r="BX127" i="4"/>
  <c r="CA127" i="4"/>
  <c r="BA127" i="4"/>
  <c r="BL127" i="4"/>
  <c r="BE127" i="4"/>
  <c r="BQ127" i="4"/>
  <c r="BV127" i="4"/>
  <c r="CD127" i="4"/>
  <c r="BH127" i="4"/>
  <c r="BC127" i="4"/>
  <c r="AZ127" i="4"/>
  <c r="CB113" i="4" l="1"/>
  <c r="CB133" i="4"/>
  <c r="BX133" i="4"/>
  <c r="BY113" i="4"/>
  <c r="BY133" i="4"/>
  <c r="BD113" i="4"/>
  <c r="BD133" i="4"/>
  <c r="AZ113" i="4"/>
  <c r="AZ133" i="4"/>
  <c r="BF113" i="4"/>
  <c r="BF133" i="4"/>
  <c r="BU133" i="4"/>
  <c r="BL113" i="4"/>
  <c r="BL133" i="4"/>
  <c r="BI113" i="4"/>
  <c r="BI133" i="4"/>
  <c r="CA133" i="4"/>
  <c r="BW113" i="4"/>
  <c r="BW133" i="4"/>
  <c r="AY113" i="4"/>
  <c r="AY133" i="4"/>
  <c r="AV113" i="4"/>
  <c r="AV133" i="4"/>
  <c r="BK113" i="4"/>
  <c r="BK133" i="4"/>
  <c r="BM113" i="4"/>
  <c r="BM133" i="4"/>
  <c r="BE113" i="4"/>
  <c r="BE133" i="4"/>
  <c r="BN133" i="4"/>
  <c r="AX113" i="4"/>
  <c r="AX133" i="4"/>
  <c r="BZ113" i="4"/>
  <c r="BZ133" i="4"/>
  <c r="BV113" i="4"/>
  <c r="BV133" i="4"/>
  <c r="CD133" i="4"/>
  <c r="BG113" i="4"/>
  <c r="BG133" i="4"/>
  <c r="BA113" i="4"/>
  <c r="BA133" i="4"/>
  <c r="BB133" i="4"/>
  <c r="BC113" i="4"/>
  <c r="BC133" i="4"/>
  <c r="AW113" i="4"/>
  <c r="AW133" i="4"/>
  <c r="BS113" i="4"/>
  <c r="BS133" i="4"/>
  <c r="CC113" i="4"/>
  <c r="CC133" i="4"/>
  <c r="BR133" i="4"/>
  <c r="BQ113" i="4"/>
  <c r="BQ133" i="4"/>
  <c r="BH133" i="4"/>
  <c r="BT113" i="4"/>
  <c r="BT133" i="4"/>
  <c r="BP113" i="4"/>
  <c r="BP133" i="4"/>
  <c r="BJ113" i="4"/>
  <c r="BJ133" i="4"/>
  <c r="BO113" i="4"/>
  <c r="BO133" i="4"/>
  <c r="G134" i="4" l="1"/>
  <c r="BE134" i="4" l="1"/>
  <c r="BB114" i="4"/>
  <c r="BB134" i="4"/>
  <c r="CA134" i="4"/>
  <c r="BJ114" i="4"/>
  <c r="BJ134" i="4"/>
  <c r="BT114" i="4"/>
  <c r="BT134" i="4"/>
  <c r="AY114" i="4"/>
  <c r="AY134" i="4"/>
  <c r="BM114" i="4"/>
  <c r="BM134" i="4"/>
  <c r="BV114" i="4"/>
  <c r="BV134" i="4"/>
  <c r="BW134" i="4"/>
  <c r="BQ114" i="4"/>
  <c r="BQ134" i="4"/>
  <c r="CD134" i="4"/>
  <c r="BZ114" i="4"/>
  <c r="BZ134" i="4"/>
  <c r="BI134" i="4"/>
  <c r="BG114" i="4"/>
  <c r="BG134" i="4"/>
  <c r="BF114" i="4"/>
  <c r="BF134" i="4"/>
  <c r="BK134" i="4"/>
  <c r="BS114" i="4"/>
  <c r="BS134" i="4"/>
  <c r="BD114" i="4"/>
  <c r="BD134" i="4"/>
  <c r="BC114" i="4"/>
  <c r="BC134" i="4"/>
  <c r="BX134" i="4"/>
  <c r="CC114" i="4"/>
  <c r="CC134" i="4"/>
  <c r="BO114" i="4"/>
  <c r="BO134" i="4"/>
  <c r="BU114" i="4"/>
  <c r="BU134" i="4"/>
  <c r="BR114" i="4"/>
  <c r="BR134" i="4"/>
  <c r="BY114" i="4"/>
  <c r="BY134" i="4"/>
  <c r="BL114" i="4"/>
  <c r="BL134" i="4"/>
  <c r="BH134" i="4"/>
  <c r="BA114" i="4"/>
  <c r="BA134" i="4"/>
  <c r="AZ114" i="4"/>
  <c r="AZ134" i="4"/>
  <c r="CB114" i="4"/>
  <c r="CB134" i="4"/>
  <c r="BP114" i="4"/>
  <c r="BP134" i="4"/>
  <c r="AX114" i="4"/>
  <c r="AX134" i="4"/>
  <c r="AV134" i="4"/>
  <c r="BN114" i="4"/>
  <c r="BN134" i="4"/>
  <c r="AW114" i="4"/>
  <c r="AW134" i="4"/>
  <c r="G135" i="4" l="1"/>
  <c r="BT115" i="4" l="1"/>
  <c r="BT135" i="4"/>
  <c r="CC115" i="4"/>
  <c r="CC135" i="4"/>
  <c r="CA115" i="4"/>
  <c r="CA135" i="4"/>
  <c r="BD115" i="4"/>
  <c r="BD135" i="4"/>
  <c r="AY115" i="4"/>
  <c r="AY135" i="4"/>
  <c r="BN135" i="4"/>
  <c r="AW135" i="4"/>
  <c r="AZ135" i="4"/>
  <c r="CD115" i="4"/>
  <c r="CD135" i="4"/>
  <c r="BU115" i="4"/>
  <c r="BU135" i="4"/>
  <c r="BI115" i="4"/>
  <c r="BI135" i="4"/>
  <c r="BV115" i="4"/>
  <c r="BV135" i="4"/>
  <c r="BG115" i="4"/>
  <c r="BG135" i="4"/>
  <c r="BC115" i="4"/>
  <c r="BC135" i="4"/>
  <c r="BW115" i="4"/>
  <c r="BW135" i="4"/>
  <c r="BE115" i="4"/>
  <c r="BE135" i="4"/>
  <c r="BR115" i="4"/>
  <c r="BR135" i="4"/>
  <c r="BY115" i="4"/>
  <c r="BY135" i="4"/>
  <c r="BA135" i="4"/>
  <c r="BZ115" i="4"/>
  <c r="BZ135" i="4"/>
  <c r="BJ135" i="4"/>
  <c r="BL115" i="4"/>
  <c r="BL135" i="4"/>
  <c r="BS115" i="4"/>
  <c r="BS135" i="4"/>
  <c r="BH115" i="4"/>
  <c r="BH135" i="4"/>
  <c r="BK115" i="4"/>
  <c r="BK135" i="4"/>
  <c r="BB115" i="4"/>
  <c r="BB135" i="4"/>
  <c r="BO115" i="4"/>
  <c r="BO135" i="4"/>
  <c r="BM135" i="4"/>
  <c r="AV115" i="4"/>
  <c r="AV135" i="4"/>
  <c r="BF135" i="4"/>
  <c r="CB115" i="4"/>
  <c r="CB135" i="4"/>
  <c r="AX115" i="4"/>
  <c r="AX135" i="4"/>
  <c r="BQ135" i="4"/>
  <c r="BP115" i="4"/>
  <c r="BP135" i="4"/>
  <c r="BX115" i="4"/>
  <c r="BX135" i="4"/>
  <c r="G136" i="4" l="1"/>
  <c r="BL136" i="4" l="1"/>
  <c r="BV116" i="4"/>
  <c r="BV136" i="4"/>
  <c r="AZ116" i="4"/>
  <c r="AZ136" i="4"/>
  <c r="BU136" i="4"/>
  <c r="AW116" i="4"/>
  <c r="AW136" i="4"/>
  <c r="BJ116" i="4"/>
  <c r="BJ136" i="4"/>
  <c r="BD116" i="4"/>
  <c r="BD136" i="4"/>
  <c r="CD136" i="4"/>
  <c r="BK116" i="4"/>
  <c r="BK136" i="4"/>
  <c r="CC116" i="4"/>
  <c r="CC136" i="4"/>
  <c r="BR116" i="4"/>
  <c r="BR136" i="4"/>
  <c r="BX136" i="4"/>
  <c r="BA136" i="4"/>
  <c r="BP116" i="4"/>
  <c r="BP136" i="4"/>
  <c r="BZ136" i="4"/>
  <c r="BC116" i="4"/>
  <c r="BC136" i="4"/>
  <c r="BM116" i="4"/>
  <c r="BM136" i="4"/>
  <c r="CA116" i="4"/>
  <c r="CA136" i="4"/>
  <c r="BT116" i="4"/>
  <c r="BT136" i="4"/>
  <c r="AY116" i="4"/>
  <c r="AY136" i="4"/>
  <c r="BE136" i="4"/>
  <c r="AV136" i="4"/>
  <c r="CB116" i="4"/>
  <c r="CB136" i="4"/>
  <c r="BG116" i="4"/>
  <c r="BG136" i="4"/>
  <c r="BQ116" i="4"/>
  <c r="BQ136" i="4"/>
  <c r="AX116" i="4"/>
  <c r="AX136" i="4"/>
  <c r="BH116" i="4"/>
  <c r="BH136" i="4"/>
  <c r="BS136" i="4"/>
  <c r="BO116" i="4"/>
  <c r="BO136" i="4"/>
  <c r="BY136" i="4"/>
  <c r="BW116" i="4"/>
  <c r="BW136" i="4"/>
  <c r="BI116" i="4"/>
  <c r="BI136" i="4"/>
  <c r="BF136" i="4"/>
  <c r="BB116" i="4"/>
  <c r="BB136" i="4"/>
  <c r="BN116" i="4"/>
  <c r="BN136" i="4"/>
  <c r="AJ132" i="4" l="1"/>
  <c r="AJ138" i="4" s="1"/>
  <c r="AJ139" i="4" s="1"/>
  <c r="Z132" i="4"/>
  <c r="Z138" i="4" s="1"/>
  <c r="Z139" i="4" s="1"/>
  <c r="AD132" i="4"/>
  <c r="AD138" i="4" s="1"/>
  <c r="AD139" i="4" s="1"/>
  <c r="W132" i="4"/>
  <c r="W138" i="4" s="1"/>
  <c r="W139" i="4" s="1"/>
  <c r="AN132" i="4"/>
  <c r="AN138" i="4" s="1"/>
  <c r="AN139" i="4" s="1"/>
  <c r="S132" i="4"/>
  <c r="S138" i="4" s="1"/>
  <c r="S139" i="4" s="1"/>
  <c r="V132" i="4"/>
  <c r="V138" i="4" s="1"/>
  <c r="V139" i="4" s="1"/>
  <c r="R132" i="4"/>
  <c r="R138" i="4" s="1"/>
  <c r="R139" i="4" s="1"/>
  <c r="AC132" i="4"/>
  <c r="AC138" i="4" s="1"/>
  <c r="AC139" i="4" s="1"/>
  <c r="Y132" i="4"/>
  <c r="Y138" i="4" s="1"/>
  <c r="Y139" i="4" s="1"/>
  <c r="AF132" i="4"/>
  <c r="AF138" i="4" s="1"/>
  <c r="AF139" i="4" s="1"/>
  <c r="L132" i="4"/>
  <c r="L138" i="4" s="1"/>
  <c r="L139" i="4" s="1"/>
  <c r="X132" i="4"/>
  <c r="X138" i="4" s="1"/>
  <c r="X139" i="4" s="1"/>
  <c r="I132" i="4"/>
  <c r="I138" i="4" s="1"/>
  <c r="I139" i="4" s="1"/>
  <c r="M132" i="4"/>
  <c r="M138" i="4" s="1"/>
  <c r="M139" i="4" s="1"/>
  <c r="AE132" i="4"/>
  <c r="AE138" i="4" s="1"/>
  <c r="AE139" i="4" s="1"/>
  <c r="AP132" i="4"/>
  <c r="AP138" i="4" s="1"/>
  <c r="AP139" i="4" s="1"/>
  <c r="O132" i="4"/>
  <c r="O138" i="4" s="1"/>
  <c r="O139" i="4" s="1"/>
  <c r="P132" i="4"/>
  <c r="P138" i="4" s="1"/>
  <c r="P139" i="4" s="1"/>
  <c r="K132" i="4"/>
  <c r="K138" i="4" s="1"/>
  <c r="K139" i="4" s="1"/>
  <c r="G137" i="4"/>
  <c r="H132" i="4"/>
  <c r="AA132" i="4"/>
  <c r="AA138" i="4" s="1"/>
  <c r="AA139" i="4" s="1"/>
  <c r="AG132" i="4"/>
  <c r="AG138" i="4" s="1"/>
  <c r="AG139" i="4" s="1"/>
  <c r="T132" i="4"/>
  <c r="T138" i="4" s="1"/>
  <c r="T139" i="4" s="1"/>
  <c r="AL132" i="4"/>
  <c r="AL138" i="4" s="1"/>
  <c r="AL139" i="4" s="1"/>
  <c r="AH132" i="4"/>
  <c r="AH138" i="4" s="1"/>
  <c r="AH139" i="4" s="1"/>
  <c r="AM132" i="4"/>
  <c r="AM138" i="4" s="1"/>
  <c r="AM139" i="4" s="1"/>
  <c r="AI132" i="4"/>
  <c r="AI138" i="4" s="1"/>
  <c r="AI139" i="4" s="1"/>
  <c r="AK132" i="4"/>
  <c r="AK138" i="4" s="1"/>
  <c r="AK139" i="4" s="1"/>
  <c r="J132" i="4"/>
  <c r="J138" i="4" s="1"/>
  <c r="J139" i="4" s="1"/>
  <c r="AO132" i="4"/>
  <c r="AO138" i="4" s="1"/>
  <c r="AO139" i="4" s="1"/>
  <c r="AB132" i="4"/>
  <c r="AB138" i="4" s="1"/>
  <c r="AB139" i="4" s="1"/>
  <c r="N132" i="4"/>
  <c r="N138" i="4" s="1"/>
  <c r="N139" i="4" s="1"/>
  <c r="Q132" i="4"/>
  <c r="Q138" i="4" s="1"/>
  <c r="Q139" i="4" s="1"/>
  <c r="U132" i="4"/>
  <c r="U138" i="4" s="1"/>
  <c r="U139" i="4" s="1"/>
  <c r="O143" i="4" l="1"/>
  <c r="O144" i="4"/>
  <c r="O12" i="10" s="1"/>
  <c r="O145" i="4"/>
  <c r="O13" i="10" s="1"/>
  <c r="O146" i="4"/>
  <c r="O14" i="10" s="1"/>
  <c r="O147" i="4"/>
  <c r="O15" i="10" s="1"/>
  <c r="O148" i="4"/>
  <c r="O54" i="10" s="1"/>
  <c r="L143" i="4"/>
  <c r="L144" i="4"/>
  <c r="L12" i="10" s="1"/>
  <c r="L145" i="4"/>
  <c r="L13" i="10" s="1"/>
  <c r="L146" i="4"/>
  <c r="L14" i="10" s="1"/>
  <c r="L147" i="4"/>
  <c r="L15" i="10" s="1"/>
  <c r="L148" i="4"/>
  <c r="L54" i="10" s="1"/>
  <c r="S143" i="4"/>
  <c r="S144" i="4"/>
  <c r="S12" i="10" s="1"/>
  <c r="S145" i="4"/>
  <c r="S13" i="10" s="1"/>
  <c r="S146" i="4"/>
  <c r="S14" i="10" s="1"/>
  <c r="S147" i="4"/>
  <c r="S15" i="10" s="1"/>
  <c r="S148" i="4"/>
  <c r="S54" i="10" s="1"/>
  <c r="U143" i="4"/>
  <c r="U144" i="4"/>
  <c r="U12" i="10" s="1"/>
  <c r="U145" i="4"/>
  <c r="U13" i="10" s="1"/>
  <c r="U146" i="4"/>
  <c r="U14" i="10" s="1"/>
  <c r="U147" i="4"/>
  <c r="U15" i="10" s="1"/>
  <c r="U148" i="4"/>
  <c r="U54" i="10" s="1"/>
  <c r="AK143" i="4"/>
  <c r="AK144" i="4"/>
  <c r="AK12" i="10" s="1"/>
  <c r="AK145" i="4"/>
  <c r="AK13" i="10" s="1"/>
  <c r="AK146" i="4"/>
  <c r="AK14" i="10" s="1"/>
  <c r="AK147" i="4"/>
  <c r="AK15" i="10" s="1"/>
  <c r="AK148" i="4"/>
  <c r="AK54" i="10" s="1"/>
  <c r="AG143" i="4"/>
  <c r="AG144" i="4"/>
  <c r="AG12" i="10" s="1"/>
  <c r="AG145" i="4"/>
  <c r="AG13" i="10" s="1"/>
  <c r="AG146" i="4"/>
  <c r="AG14" i="10" s="1"/>
  <c r="AG147" i="4"/>
  <c r="AG15" i="10" s="1"/>
  <c r="AG148" i="4"/>
  <c r="AG54" i="10" s="1"/>
  <c r="AP143" i="4"/>
  <c r="AP144" i="4"/>
  <c r="AP12" i="10" s="1"/>
  <c r="AP145" i="4"/>
  <c r="AP13" i="10" s="1"/>
  <c r="AP146" i="4"/>
  <c r="AP14" i="10" s="1"/>
  <c r="AP147" i="4"/>
  <c r="AP15" i="10" s="1"/>
  <c r="AP148" i="4"/>
  <c r="AP54" i="10" s="1"/>
  <c r="AF143" i="4"/>
  <c r="AF144" i="4"/>
  <c r="AF12" i="10" s="1"/>
  <c r="AF145" i="4"/>
  <c r="AF13" i="10" s="1"/>
  <c r="AF146" i="4"/>
  <c r="AF14" i="10" s="1"/>
  <c r="AF147" i="4"/>
  <c r="AF15" i="10" s="1"/>
  <c r="AF148" i="4"/>
  <c r="AF54" i="10" s="1"/>
  <c r="AN143" i="4"/>
  <c r="AN144" i="4"/>
  <c r="AN12" i="10" s="1"/>
  <c r="AN145" i="4"/>
  <c r="AN13" i="10" s="1"/>
  <c r="AN146" i="4"/>
  <c r="AN14" i="10" s="1"/>
  <c r="AN147" i="4"/>
  <c r="AN15" i="10" s="1"/>
  <c r="AN148" i="4"/>
  <c r="AN54" i="10" s="1"/>
  <c r="Q143" i="4"/>
  <c r="Q144" i="4"/>
  <c r="Q12" i="10" s="1"/>
  <c r="Q145" i="4"/>
  <c r="Q13" i="10" s="1"/>
  <c r="Q146" i="4"/>
  <c r="Q14" i="10" s="1"/>
  <c r="Q147" i="4"/>
  <c r="Q15" i="10" s="1"/>
  <c r="Q148" i="4"/>
  <c r="Q54" i="10" s="1"/>
  <c r="AI143" i="4"/>
  <c r="AI144" i="4"/>
  <c r="AI12" i="10" s="1"/>
  <c r="AI145" i="4"/>
  <c r="AI13" i="10" s="1"/>
  <c r="AI146" i="4"/>
  <c r="AI14" i="10" s="1"/>
  <c r="AI147" i="4"/>
  <c r="AI15" i="10" s="1"/>
  <c r="AI148" i="4"/>
  <c r="AI54" i="10" s="1"/>
  <c r="AA143" i="4"/>
  <c r="AA144" i="4"/>
  <c r="AA12" i="10" s="1"/>
  <c r="AA145" i="4"/>
  <c r="AA13" i="10" s="1"/>
  <c r="AA146" i="4"/>
  <c r="AA14" i="10" s="1"/>
  <c r="AA147" i="4"/>
  <c r="AA15" i="10" s="1"/>
  <c r="AA148" i="4"/>
  <c r="AA54" i="10" s="1"/>
  <c r="AE143" i="4"/>
  <c r="AE144" i="4"/>
  <c r="AE12" i="10" s="1"/>
  <c r="AE145" i="4"/>
  <c r="AE13" i="10" s="1"/>
  <c r="AE146" i="4"/>
  <c r="AE14" i="10" s="1"/>
  <c r="AE147" i="4"/>
  <c r="AE15" i="10" s="1"/>
  <c r="AE148" i="4"/>
  <c r="AE54" i="10" s="1"/>
  <c r="Y143" i="4"/>
  <c r="Y144" i="4"/>
  <c r="Y12" i="10" s="1"/>
  <c r="Y145" i="4"/>
  <c r="Y13" i="10" s="1"/>
  <c r="Y146" i="4"/>
  <c r="Y14" i="10" s="1"/>
  <c r="Y147" i="4"/>
  <c r="Y15" i="10" s="1"/>
  <c r="Y148" i="4"/>
  <c r="Y54" i="10" s="1"/>
  <c r="W143" i="4"/>
  <c r="W144" i="4"/>
  <c r="W12" i="10" s="1"/>
  <c r="W145" i="4"/>
  <c r="W13" i="10" s="1"/>
  <c r="W146" i="4"/>
  <c r="W14" i="10" s="1"/>
  <c r="W147" i="4"/>
  <c r="W15" i="10" s="1"/>
  <c r="W148" i="4"/>
  <c r="W54" i="10" s="1"/>
  <c r="N143" i="4"/>
  <c r="N144" i="4"/>
  <c r="N12" i="10" s="1"/>
  <c r="N145" i="4"/>
  <c r="N13" i="10" s="1"/>
  <c r="N146" i="4"/>
  <c r="N14" i="10" s="1"/>
  <c r="N147" i="4"/>
  <c r="N15" i="10" s="1"/>
  <c r="N148" i="4"/>
  <c r="N54" i="10" s="1"/>
  <c r="AM143" i="4"/>
  <c r="AM144" i="4"/>
  <c r="AM12" i="10" s="1"/>
  <c r="AM145" i="4"/>
  <c r="AM13" i="10" s="1"/>
  <c r="AM146" i="4"/>
  <c r="AM14" i="10" s="1"/>
  <c r="AM147" i="4"/>
  <c r="AM15" i="10" s="1"/>
  <c r="AM148" i="4"/>
  <c r="AM54" i="10" s="1"/>
  <c r="G132" i="4"/>
  <c r="H138" i="4"/>
  <c r="G138" i="4" s="1"/>
  <c r="M143" i="4"/>
  <c r="M144" i="4"/>
  <c r="M12" i="10" s="1"/>
  <c r="M145" i="4"/>
  <c r="M13" i="10" s="1"/>
  <c r="M146" i="4"/>
  <c r="M14" i="10" s="1"/>
  <c r="M147" i="4"/>
  <c r="M15" i="10" s="1"/>
  <c r="M148" i="4"/>
  <c r="M54" i="10" s="1"/>
  <c r="AC143" i="4"/>
  <c r="AC144" i="4"/>
  <c r="AC12" i="10" s="1"/>
  <c r="AC145" i="4"/>
  <c r="AC13" i="10" s="1"/>
  <c r="AC146" i="4"/>
  <c r="AC14" i="10" s="1"/>
  <c r="AC147" i="4"/>
  <c r="AC15" i="10" s="1"/>
  <c r="AC148" i="4"/>
  <c r="AC54" i="10" s="1"/>
  <c r="AD143" i="4"/>
  <c r="AD144" i="4"/>
  <c r="AD12" i="10" s="1"/>
  <c r="AD145" i="4"/>
  <c r="AD13" i="10" s="1"/>
  <c r="AD146" i="4"/>
  <c r="AD14" i="10" s="1"/>
  <c r="AD147" i="4"/>
  <c r="AD15" i="10" s="1"/>
  <c r="AD148" i="4"/>
  <c r="AD54" i="10" s="1"/>
  <c r="AB143" i="4"/>
  <c r="AB144" i="4"/>
  <c r="AB12" i="10" s="1"/>
  <c r="AB145" i="4"/>
  <c r="AB13" i="10" s="1"/>
  <c r="AB146" i="4"/>
  <c r="AB14" i="10" s="1"/>
  <c r="AB147" i="4"/>
  <c r="AB15" i="10" s="1"/>
  <c r="AB148" i="4"/>
  <c r="AB54" i="10" s="1"/>
  <c r="AH143" i="4"/>
  <c r="AH144" i="4"/>
  <c r="AH12" i="10" s="1"/>
  <c r="AH145" i="4"/>
  <c r="AH13" i="10" s="1"/>
  <c r="AH146" i="4"/>
  <c r="AH14" i="10" s="1"/>
  <c r="AH147" i="4"/>
  <c r="AH15" i="10" s="1"/>
  <c r="AH148" i="4"/>
  <c r="AH54" i="10" s="1"/>
  <c r="K143" i="4"/>
  <c r="K144" i="4"/>
  <c r="K12" i="10" s="1"/>
  <c r="K145" i="4"/>
  <c r="K13" i="10" s="1"/>
  <c r="K146" i="4"/>
  <c r="K14" i="10" s="1"/>
  <c r="K147" i="4"/>
  <c r="K15" i="10" s="1"/>
  <c r="K148" i="4"/>
  <c r="K54" i="10" s="1"/>
  <c r="I143" i="4"/>
  <c r="I144" i="4"/>
  <c r="I12" i="10" s="1"/>
  <c r="I145" i="4"/>
  <c r="I13" i="10" s="1"/>
  <c r="I146" i="4"/>
  <c r="I14" i="10" s="1"/>
  <c r="I147" i="4"/>
  <c r="I15" i="10" s="1"/>
  <c r="I148" i="4"/>
  <c r="I54" i="10" s="1"/>
  <c r="R143" i="4"/>
  <c r="R144" i="4"/>
  <c r="R12" i="10" s="1"/>
  <c r="R145" i="4"/>
  <c r="R13" i="10" s="1"/>
  <c r="R146" i="4"/>
  <c r="R14" i="10" s="1"/>
  <c r="R147" i="4"/>
  <c r="R15" i="10" s="1"/>
  <c r="R148" i="4"/>
  <c r="R54" i="10" s="1"/>
  <c r="Z143" i="4"/>
  <c r="Z144" i="4"/>
  <c r="Z12" i="10" s="1"/>
  <c r="Z145" i="4"/>
  <c r="Z13" i="10" s="1"/>
  <c r="Z146" i="4"/>
  <c r="Z14" i="10" s="1"/>
  <c r="Z147" i="4"/>
  <c r="Z15" i="10" s="1"/>
  <c r="Z148" i="4"/>
  <c r="Z54" i="10" s="1"/>
  <c r="AO143" i="4"/>
  <c r="AO144" i="4"/>
  <c r="AO12" i="10" s="1"/>
  <c r="AO145" i="4"/>
  <c r="AO13" i="10" s="1"/>
  <c r="AO146" i="4"/>
  <c r="AO14" i="10" s="1"/>
  <c r="AO147" i="4"/>
  <c r="AO15" i="10" s="1"/>
  <c r="AO148" i="4"/>
  <c r="AO54" i="10" s="1"/>
  <c r="AL143" i="4"/>
  <c r="AL144" i="4"/>
  <c r="AL12" i="10" s="1"/>
  <c r="AL145" i="4"/>
  <c r="AL13" i="10" s="1"/>
  <c r="AL146" i="4"/>
  <c r="AL14" i="10" s="1"/>
  <c r="AL147" i="4"/>
  <c r="AL15" i="10" s="1"/>
  <c r="AL148" i="4"/>
  <c r="AL54" i="10" s="1"/>
  <c r="P143" i="4"/>
  <c r="P144" i="4"/>
  <c r="P12" i="10" s="1"/>
  <c r="P145" i="4"/>
  <c r="P13" i="10" s="1"/>
  <c r="P146" i="4"/>
  <c r="P14" i="10" s="1"/>
  <c r="P147" i="4"/>
  <c r="P15" i="10" s="1"/>
  <c r="P148" i="4"/>
  <c r="P54" i="10" s="1"/>
  <c r="X143" i="4"/>
  <c r="X144" i="4"/>
  <c r="X12" i="10" s="1"/>
  <c r="X145" i="4"/>
  <c r="X13" i="10" s="1"/>
  <c r="X146" i="4"/>
  <c r="X14" i="10" s="1"/>
  <c r="X147" i="4"/>
  <c r="X15" i="10" s="1"/>
  <c r="X148" i="4"/>
  <c r="X54" i="10" s="1"/>
  <c r="V143" i="4"/>
  <c r="V144" i="4"/>
  <c r="V12" i="10" s="1"/>
  <c r="V145" i="4"/>
  <c r="V13" i="10" s="1"/>
  <c r="V146" i="4"/>
  <c r="V14" i="10" s="1"/>
  <c r="V147" i="4"/>
  <c r="V15" i="10" s="1"/>
  <c r="V148" i="4"/>
  <c r="V54" i="10" s="1"/>
  <c r="AJ143" i="4"/>
  <c r="AJ144" i="4"/>
  <c r="AJ12" i="10" s="1"/>
  <c r="AJ145" i="4"/>
  <c r="AJ13" i="10" s="1"/>
  <c r="AJ146" i="4"/>
  <c r="AJ14" i="10" s="1"/>
  <c r="AJ147" i="4"/>
  <c r="AJ15" i="10" s="1"/>
  <c r="AJ148" i="4"/>
  <c r="AJ54" i="10" s="1"/>
  <c r="J143" i="4"/>
  <c r="J144" i="4"/>
  <c r="J12" i="10" s="1"/>
  <c r="J145" i="4"/>
  <c r="J13" i="10" s="1"/>
  <c r="J146" i="4"/>
  <c r="J14" i="10" s="1"/>
  <c r="J147" i="4"/>
  <c r="J15" i="10" s="1"/>
  <c r="J148" i="4"/>
  <c r="J54" i="10" s="1"/>
  <c r="T143" i="4"/>
  <c r="T144" i="4"/>
  <c r="T12" i="10" s="1"/>
  <c r="T145" i="4"/>
  <c r="T13" i="10" s="1"/>
  <c r="T146" i="4"/>
  <c r="T14" i="10" s="1"/>
  <c r="T147" i="4"/>
  <c r="T15" i="10" s="1"/>
  <c r="T148" i="4"/>
  <c r="T54" i="10" s="1"/>
  <c r="AG250" i="1" l="1"/>
  <c r="AG251" i="1"/>
  <c r="AG252" i="1"/>
  <c r="AG253" i="1"/>
  <c r="AG254" i="1"/>
  <c r="AG242" i="1"/>
  <c r="BU137" i="4"/>
  <c r="AB250" i="1"/>
  <c r="AB251" i="1"/>
  <c r="AB252" i="1"/>
  <c r="AB253" i="1"/>
  <c r="AB254" i="1"/>
  <c r="AB242" i="1"/>
  <c r="BP137" i="4"/>
  <c r="AM250" i="1"/>
  <c r="AM251" i="1"/>
  <c r="AM252" i="1"/>
  <c r="AM253" i="1"/>
  <c r="AM254" i="1"/>
  <c r="AM242" i="1"/>
  <c r="CA137" i="4"/>
  <c r="AA250" i="1"/>
  <c r="AA251" i="1"/>
  <c r="AA252" i="1"/>
  <c r="AA253" i="1"/>
  <c r="AA254" i="1"/>
  <c r="AA242" i="1"/>
  <c r="BO137" i="4"/>
  <c r="N250" i="1"/>
  <c r="N251" i="1"/>
  <c r="N252" i="1"/>
  <c r="N253" i="1"/>
  <c r="N254" i="1"/>
  <c r="N242" i="1"/>
  <c r="BB137" i="4"/>
  <c r="AO250" i="1"/>
  <c r="AO251" i="1"/>
  <c r="AO252" i="1"/>
  <c r="AO253" i="1"/>
  <c r="AO254" i="1"/>
  <c r="AO242" i="1"/>
  <c r="CC137" i="4"/>
  <c r="P250" i="1"/>
  <c r="P251" i="1"/>
  <c r="P252" i="1"/>
  <c r="P253" i="1"/>
  <c r="P254" i="1"/>
  <c r="P242" i="1"/>
  <c r="BD137" i="4"/>
  <c r="AL11" i="10"/>
  <c r="AL10" i="10" s="1"/>
  <c r="AL142" i="4"/>
  <c r="AL149" i="4" s="1"/>
  <c r="Z142" i="4"/>
  <c r="Z149" i="4" s="1"/>
  <c r="Z11" i="10"/>
  <c r="Z10" i="10" s="1"/>
  <c r="I142" i="4"/>
  <c r="I149" i="4" s="1"/>
  <c r="I11" i="10"/>
  <c r="I10" i="10" s="1"/>
  <c r="AH11" i="10"/>
  <c r="AH10" i="10" s="1"/>
  <c r="AH142" i="4"/>
  <c r="AH149" i="4" s="1"/>
  <c r="AD142" i="4"/>
  <c r="AD149" i="4" s="1"/>
  <c r="AD11" i="10"/>
  <c r="AD10" i="10" s="1"/>
  <c r="M142" i="4"/>
  <c r="M149" i="4" s="1"/>
  <c r="M11" i="10"/>
  <c r="M10" i="10" s="1"/>
  <c r="T11" i="10"/>
  <c r="T10" i="10" s="1"/>
  <c r="T142" i="4"/>
  <c r="T149" i="4" s="1"/>
  <c r="AJ142" i="4"/>
  <c r="AJ149" i="4" s="1"/>
  <c r="AJ11" i="10"/>
  <c r="AJ10" i="10" s="1"/>
  <c r="X142" i="4"/>
  <c r="X149" i="4" s="1"/>
  <c r="X11" i="10"/>
  <c r="X10" i="10" s="1"/>
  <c r="AJ250" i="1"/>
  <c r="AJ251" i="1"/>
  <c r="AJ252" i="1"/>
  <c r="AJ253" i="1"/>
  <c r="AJ254" i="1"/>
  <c r="AJ242" i="1"/>
  <c r="BX137" i="4"/>
  <c r="AP250" i="1"/>
  <c r="AP251" i="1"/>
  <c r="AP252" i="1"/>
  <c r="AP253" i="1"/>
  <c r="AP254" i="1"/>
  <c r="AP242" i="1"/>
  <c r="CD137" i="4"/>
  <c r="S250" i="1"/>
  <c r="S251" i="1"/>
  <c r="S252" i="1"/>
  <c r="S253" i="1"/>
  <c r="S254" i="1"/>
  <c r="S242" i="1"/>
  <c r="BG137" i="4"/>
  <c r="H139" i="4"/>
  <c r="J250" i="1"/>
  <c r="J251" i="1"/>
  <c r="J252" i="1"/>
  <c r="J253" i="1"/>
  <c r="J254" i="1"/>
  <c r="J242" i="1"/>
  <c r="AX137" i="4"/>
  <c r="I250" i="1"/>
  <c r="I251" i="1"/>
  <c r="I252" i="1"/>
  <c r="I253" i="1"/>
  <c r="I254" i="1"/>
  <c r="I242" i="1"/>
  <c r="AW137" i="4"/>
  <c r="AK250" i="1"/>
  <c r="AK251" i="1"/>
  <c r="AK252" i="1"/>
  <c r="AK253" i="1"/>
  <c r="AK254" i="1"/>
  <c r="AK242" i="1"/>
  <c r="BY137" i="4"/>
  <c r="O250" i="1"/>
  <c r="O251" i="1"/>
  <c r="O252" i="1"/>
  <c r="O253" i="1"/>
  <c r="O254" i="1"/>
  <c r="O242" i="1"/>
  <c r="BC137" i="4"/>
  <c r="K250" i="1"/>
  <c r="K251" i="1"/>
  <c r="K252" i="1"/>
  <c r="K253" i="1"/>
  <c r="K254" i="1"/>
  <c r="K242" i="1"/>
  <c r="AY137" i="4"/>
  <c r="AL250" i="1"/>
  <c r="AL251" i="1"/>
  <c r="AL252" i="1"/>
  <c r="AL253" i="1"/>
  <c r="AL254" i="1"/>
  <c r="AL242" i="1"/>
  <c r="BZ137" i="4"/>
  <c r="N11" i="10"/>
  <c r="N10" i="10" s="1"/>
  <c r="N142" i="4"/>
  <c r="N149" i="4" s="1"/>
  <c r="Y11" i="10"/>
  <c r="Y10" i="10" s="1"/>
  <c r="Y142" i="4"/>
  <c r="Y149" i="4" s="1"/>
  <c r="AA142" i="4"/>
  <c r="AA149" i="4" s="1"/>
  <c r="AA11" i="10"/>
  <c r="AA10" i="10" s="1"/>
  <c r="Q11" i="10"/>
  <c r="Q10" i="10" s="1"/>
  <c r="Q142" i="4"/>
  <c r="Q149" i="4" s="1"/>
  <c r="AF142" i="4"/>
  <c r="AF149" i="4" s="1"/>
  <c r="AF11" i="10"/>
  <c r="AF10" i="10" s="1"/>
  <c r="AG142" i="4"/>
  <c r="AG149" i="4" s="1"/>
  <c r="AG11" i="10"/>
  <c r="AG10" i="10" s="1"/>
  <c r="U11" i="10"/>
  <c r="U10" i="10" s="1"/>
  <c r="U142" i="4"/>
  <c r="U149" i="4" s="1"/>
  <c r="L11" i="10"/>
  <c r="L10" i="10" s="1"/>
  <c r="L142" i="4"/>
  <c r="L149" i="4" s="1"/>
  <c r="Q250" i="1"/>
  <c r="Q251" i="1"/>
  <c r="Q252" i="1"/>
  <c r="Q253" i="1"/>
  <c r="Q254" i="1"/>
  <c r="Q242" i="1"/>
  <c r="BE137" i="4"/>
  <c r="M250" i="1"/>
  <c r="M251" i="1"/>
  <c r="M252" i="1"/>
  <c r="M253" i="1"/>
  <c r="M254" i="1"/>
  <c r="M242" i="1"/>
  <c r="BA137" i="4"/>
  <c r="R250" i="1"/>
  <c r="R251" i="1"/>
  <c r="R252" i="1"/>
  <c r="R253" i="1"/>
  <c r="R254" i="1"/>
  <c r="R242" i="1"/>
  <c r="BF137" i="4"/>
  <c r="Z250" i="1"/>
  <c r="Z251" i="1"/>
  <c r="Z252" i="1"/>
  <c r="Z253" i="1"/>
  <c r="Z254" i="1"/>
  <c r="Z242" i="1"/>
  <c r="BN137" i="4"/>
  <c r="V250" i="1"/>
  <c r="V251" i="1"/>
  <c r="V252" i="1"/>
  <c r="V253" i="1"/>
  <c r="V254" i="1"/>
  <c r="V242" i="1"/>
  <c r="BJ137" i="4"/>
  <c r="AI250" i="1"/>
  <c r="AI251" i="1"/>
  <c r="AI252" i="1"/>
  <c r="AI253" i="1"/>
  <c r="AI254" i="1"/>
  <c r="AI242" i="1"/>
  <c r="BW137" i="4"/>
  <c r="AE250" i="1"/>
  <c r="AE251" i="1"/>
  <c r="AE252" i="1"/>
  <c r="AE253" i="1"/>
  <c r="AE254" i="1"/>
  <c r="AE242" i="1"/>
  <c r="BS137" i="4"/>
  <c r="U250" i="1"/>
  <c r="U251" i="1"/>
  <c r="U252" i="1"/>
  <c r="U253" i="1"/>
  <c r="U254" i="1"/>
  <c r="U242" i="1"/>
  <c r="BI137" i="4"/>
  <c r="W250" i="1"/>
  <c r="W251" i="1"/>
  <c r="W252" i="1"/>
  <c r="W253" i="1"/>
  <c r="W254" i="1"/>
  <c r="W242" i="1"/>
  <c r="BK137" i="4"/>
  <c r="T250" i="1"/>
  <c r="T251" i="1"/>
  <c r="T252" i="1"/>
  <c r="T253" i="1"/>
  <c r="T254" i="1"/>
  <c r="T242" i="1"/>
  <c r="BH137" i="4"/>
  <c r="AO11" i="10"/>
  <c r="AO10" i="10" s="1"/>
  <c r="AO142" i="4"/>
  <c r="AO149" i="4" s="1"/>
  <c r="R11" i="10"/>
  <c r="R10" i="10" s="1"/>
  <c r="R142" i="4"/>
  <c r="R149" i="4" s="1"/>
  <c r="K11" i="10"/>
  <c r="K10" i="10" s="1"/>
  <c r="K142" i="4"/>
  <c r="K149" i="4" s="1"/>
  <c r="AB142" i="4"/>
  <c r="AB149" i="4" s="1"/>
  <c r="AB11" i="10"/>
  <c r="AB10" i="10" s="1"/>
  <c r="AC11" i="10"/>
  <c r="AC10" i="10" s="1"/>
  <c r="AC142" i="4"/>
  <c r="AC149" i="4" s="1"/>
  <c r="J142" i="4"/>
  <c r="J149" i="4" s="1"/>
  <c r="J11" i="10"/>
  <c r="J10" i="10" s="1"/>
  <c r="V11" i="10"/>
  <c r="V10" i="10" s="1"/>
  <c r="V142" i="4"/>
  <c r="V149" i="4" s="1"/>
  <c r="P11" i="10"/>
  <c r="P10" i="10" s="1"/>
  <c r="P142" i="4"/>
  <c r="P149" i="4" s="1"/>
  <c r="H250" i="1"/>
  <c r="H251" i="1"/>
  <c r="H252" i="1"/>
  <c r="H253" i="1"/>
  <c r="H254" i="1"/>
  <c r="H242" i="1"/>
  <c r="AV137" i="4"/>
  <c r="AH250" i="1"/>
  <c r="AH251" i="1"/>
  <c r="AH252" i="1"/>
  <c r="AH253" i="1"/>
  <c r="AH254" i="1"/>
  <c r="AH242" i="1"/>
  <c r="BV137" i="4"/>
  <c r="AF250" i="1"/>
  <c r="AF251" i="1"/>
  <c r="AF252" i="1"/>
  <c r="AF253" i="1"/>
  <c r="AF254" i="1"/>
  <c r="AF242" i="1"/>
  <c r="BT137" i="4"/>
  <c r="AN250" i="1"/>
  <c r="AN251" i="1"/>
  <c r="AN252" i="1"/>
  <c r="AN253" i="1"/>
  <c r="AN254" i="1"/>
  <c r="AN242" i="1"/>
  <c r="CB137" i="4"/>
  <c r="AC250" i="1"/>
  <c r="AC251" i="1"/>
  <c r="AC252" i="1"/>
  <c r="AC253" i="1"/>
  <c r="AC254" i="1"/>
  <c r="AC242" i="1"/>
  <c r="BQ137" i="4"/>
  <c r="L250" i="1"/>
  <c r="L251" i="1"/>
  <c r="L252" i="1"/>
  <c r="L253" i="1"/>
  <c r="L254" i="1"/>
  <c r="L242" i="1"/>
  <c r="AZ137" i="4"/>
  <c r="X250" i="1"/>
  <c r="X251" i="1"/>
  <c r="X252" i="1"/>
  <c r="X253" i="1"/>
  <c r="X254" i="1"/>
  <c r="X242" i="1"/>
  <c r="BL137" i="4"/>
  <c r="AD250" i="1"/>
  <c r="AD251" i="1"/>
  <c r="AD252" i="1"/>
  <c r="AD253" i="1"/>
  <c r="AD254" i="1"/>
  <c r="AD242" i="1"/>
  <c r="BR137" i="4"/>
  <c r="Y250" i="1"/>
  <c r="Y251" i="1"/>
  <c r="Y252" i="1"/>
  <c r="Y253" i="1"/>
  <c r="Y254" i="1"/>
  <c r="Y242" i="1"/>
  <c r="BM137" i="4"/>
  <c r="AM142" i="4"/>
  <c r="AM149" i="4" s="1"/>
  <c r="AM11" i="10"/>
  <c r="AM10" i="10" s="1"/>
  <c r="W11" i="10"/>
  <c r="W10" i="10" s="1"/>
  <c r="W142" i="4"/>
  <c r="W149" i="4" s="1"/>
  <c r="AE142" i="4"/>
  <c r="AE149" i="4" s="1"/>
  <c r="AE11" i="10"/>
  <c r="AE10" i="10" s="1"/>
  <c r="AI11" i="10"/>
  <c r="AI10" i="10" s="1"/>
  <c r="AI142" i="4"/>
  <c r="AI149" i="4" s="1"/>
  <c r="AN11" i="10"/>
  <c r="AN10" i="10" s="1"/>
  <c r="AN142" i="4"/>
  <c r="AN149" i="4" s="1"/>
  <c r="AP142" i="4"/>
  <c r="AP149" i="4" s="1"/>
  <c r="AP11" i="10"/>
  <c r="AP10" i="10" s="1"/>
  <c r="AK11" i="10"/>
  <c r="AK10" i="10" s="1"/>
  <c r="AK142" i="4"/>
  <c r="AK149" i="4" s="1"/>
  <c r="S11" i="10"/>
  <c r="S10" i="10" s="1"/>
  <c r="S142" i="4"/>
  <c r="S149" i="4" s="1"/>
  <c r="O11" i="10"/>
  <c r="O10" i="10" s="1"/>
  <c r="O142" i="4"/>
  <c r="O149" i="4" s="1"/>
  <c r="Y249" i="1" l="1"/>
  <c r="Q249" i="1"/>
  <c r="AD249" i="1"/>
  <c r="X249" i="1"/>
  <c r="W249" i="1"/>
  <c r="AO249" i="1"/>
  <c r="AH249" i="1"/>
  <c r="I249" i="1"/>
  <c r="AG249" i="1"/>
  <c r="M249" i="1"/>
  <c r="AC249" i="1"/>
  <c r="AE249" i="1"/>
  <c r="K249" i="1"/>
  <c r="S249" i="1"/>
  <c r="AA249" i="1"/>
  <c r="AF249" i="1"/>
  <c r="V249" i="1"/>
  <c r="AK249" i="1"/>
  <c r="AJ249" i="1"/>
  <c r="AB249" i="1"/>
  <c r="T249" i="1"/>
  <c r="P249" i="1"/>
  <c r="H249" i="1"/>
  <c r="R249" i="1"/>
  <c r="J249" i="1"/>
  <c r="L249" i="1"/>
  <c r="U249" i="1"/>
  <c r="AL249" i="1"/>
  <c r="H143" i="4"/>
  <c r="G139" i="4"/>
  <c r="H144" i="4"/>
  <c r="H145" i="4"/>
  <c r="H146" i="4"/>
  <c r="H147" i="4"/>
  <c r="H148" i="4"/>
  <c r="N249" i="1"/>
  <c r="AN249" i="1"/>
  <c r="AI249" i="1"/>
  <c r="O249" i="1"/>
  <c r="AP249" i="1"/>
  <c r="AM249" i="1"/>
  <c r="Z249" i="1"/>
  <c r="H11" i="10" l="1"/>
  <c r="H142" i="4"/>
  <c r="G143" i="4"/>
  <c r="H54" i="10"/>
  <c r="G54" i="10" s="1"/>
  <c r="G148" i="4"/>
  <c r="G147" i="4"/>
  <c r="H15" i="10"/>
  <c r="G15" i="10" s="1"/>
  <c r="H14" i="10"/>
  <c r="G14" i="10" s="1"/>
  <c r="G146" i="4"/>
  <c r="G145" i="4"/>
  <c r="H13" i="10"/>
  <c r="G13" i="10" s="1"/>
  <c r="H12" i="10"/>
  <c r="G12" i="10" s="1"/>
  <c r="G144" i="4"/>
  <c r="G142" i="4" l="1"/>
  <c r="H149" i="4"/>
  <c r="G149" i="4" s="1"/>
  <c r="G11" i="10"/>
  <c r="H10" i="10"/>
  <c r="G10" i="10" l="1"/>
  <c r="I55" i="10" l="1"/>
  <c r="J55" i="10" l="1"/>
  <c r="K55" i="10" l="1"/>
  <c r="L55" i="10" l="1"/>
  <c r="N55" i="10" l="1"/>
  <c r="M55" i="10" l="1"/>
  <c r="O55" i="10" l="1"/>
  <c r="P55" i="10" l="1"/>
  <c r="Q55" i="10" l="1"/>
  <c r="R55" i="10" l="1"/>
  <c r="S55" i="10" l="1"/>
  <c r="T55" i="10" l="1"/>
  <c r="U55" i="10" l="1"/>
  <c r="V55" i="10" l="1"/>
  <c r="W55" i="10" l="1"/>
  <c r="X55" i="10" l="1"/>
  <c r="Y55" i="10" l="1"/>
  <c r="Z55" i="10" l="1"/>
  <c r="AA55" i="10" l="1"/>
  <c r="AB55" i="10" l="1"/>
  <c r="AC55" i="10" l="1"/>
  <c r="AD55" i="10" l="1"/>
  <c r="AE55" i="10" l="1"/>
  <c r="AF55" i="10" l="1"/>
  <c r="AG55" i="10" l="1"/>
  <c r="AH55" i="10" l="1"/>
  <c r="AI55" i="10" l="1"/>
  <c r="AJ55" i="10" l="1"/>
  <c r="AK55" i="10" l="1"/>
  <c r="AL55" i="10" l="1"/>
  <c r="AM55" i="10" l="1"/>
  <c r="AN55" i="10" l="1"/>
  <c r="G29" i="10" l="1"/>
  <c r="AO55" i="10"/>
  <c r="G33" i="10" l="1"/>
  <c r="AP55" i="10" l="1"/>
  <c r="G55" i="10" s="1"/>
  <c r="G34" i="10"/>
  <c r="H53" i="10" l="1"/>
  <c r="I53" i="10" l="1"/>
  <c r="J53" i="10" l="1"/>
  <c r="K53" i="10" l="1"/>
  <c r="L53" i="10" l="1"/>
  <c r="M53" i="10" l="1"/>
  <c r="N53" i="10" l="1"/>
  <c r="G31" i="10" l="1"/>
  <c r="O53" i="10" l="1"/>
  <c r="P53" i="10" l="1"/>
  <c r="Q53" i="10" l="1"/>
  <c r="R53" i="10" l="1"/>
  <c r="S53" i="10" l="1"/>
  <c r="T53" i="10" l="1"/>
  <c r="U53" i="10" l="1"/>
  <c r="V53" i="10" l="1"/>
  <c r="W53" i="10" l="1"/>
  <c r="X53" i="10" l="1"/>
  <c r="Y53" i="10" l="1"/>
  <c r="Z53" i="10" l="1"/>
  <c r="AA53" i="10" l="1"/>
  <c r="AB53" i="10" l="1"/>
  <c r="AC53" i="10" l="1"/>
  <c r="AD53" i="10" l="1"/>
  <c r="AE53" i="10" l="1"/>
  <c r="AF53" i="10" l="1"/>
  <c r="AG53" i="10" l="1"/>
  <c r="AH53" i="10" l="1"/>
  <c r="AI53" i="10" l="1"/>
  <c r="AJ53" i="10" l="1"/>
  <c r="AK53" i="10" l="1"/>
  <c r="AL53" i="10" l="1"/>
  <c r="AM53" i="10" l="1"/>
  <c r="AN53" i="10" l="1"/>
  <c r="AO53" i="10" l="1"/>
  <c r="AP53" i="10" l="1"/>
  <c r="G53" i="10" s="1"/>
  <c r="G38" i="10"/>
  <c r="H19" i="10" l="1"/>
  <c r="H21" i="10"/>
  <c r="H36" i="10" l="1"/>
  <c r="H40" i="10" l="1"/>
  <c r="H44" i="10" l="1"/>
  <c r="I21" i="10" l="1"/>
  <c r="I19" i="10"/>
  <c r="I36" i="10" l="1"/>
  <c r="I40" i="10" l="1"/>
  <c r="I44" i="10" l="1"/>
  <c r="J19" i="10" l="1"/>
  <c r="J21" i="10"/>
  <c r="J36" i="10" l="1"/>
  <c r="J40" i="10" l="1"/>
  <c r="J44" i="10" l="1"/>
  <c r="K19" i="10" l="1"/>
  <c r="K21" i="10"/>
  <c r="K36" i="10" l="1"/>
  <c r="K40" i="10" l="1"/>
  <c r="K44" i="10" l="1"/>
  <c r="L19" i="10" l="1"/>
  <c r="L21" i="10"/>
  <c r="L36" i="10" l="1"/>
  <c r="L40" i="10" l="1"/>
  <c r="L44" i="10" l="1"/>
  <c r="M21" i="10" l="1"/>
  <c r="M19" i="10"/>
  <c r="M36" i="10" l="1"/>
  <c r="M40" i="10" s="1"/>
  <c r="M44" i="10" s="1"/>
  <c r="N21" i="10" l="1"/>
  <c r="N19" i="10"/>
  <c r="N36" i="10" l="1"/>
  <c r="N40" i="10" s="1"/>
  <c r="N44" i="10" s="1"/>
  <c r="O21" i="10" l="1"/>
  <c r="O19" i="10"/>
  <c r="O36" i="10" s="1"/>
  <c r="O40" i="10" s="1"/>
  <c r="O44" i="10" s="1"/>
  <c r="P21" i="10" l="1"/>
  <c r="P19" i="10"/>
  <c r="P36" i="10" s="1"/>
  <c r="P40" i="10" s="1"/>
  <c r="P44" i="10" s="1"/>
  <c r="Q21" i="10" l="1"/>
  <c r="Q19" i="10"/>
  <c r="Q36" i="10" s="1"/>
  <c r="Q40" i="10" s="1"/>
  <c r="Q44" i="10" s="1"/>
  <c r="R21" i="10" l="1"/>
  <c r="R19" i="10"/>
  <c r="R36" i="10" l="1"/>
  <c r="R40" i="10" s="1"/>
  <c r="R44" i="10" s="1"/>
  <c r="S21" i="10" l="1"/>
  <c r="S19" i="10"/>
  <c r="S36" i="10" l="1"/>
  <c r="S40" i="10" s="1"/>
  <c r="S44" i="10" s="1"/>
  <c r="T21" i="10" l="1"/>
  <c r="T19" i="10"/>
  <c r="T36" i="10" s="1"/>
  <c r="T40" i="10" s="1"/>
  <c r="T44" i="10" s="1"/>
  <c r="U21" i="10" l="1"/>
  <c r="U19" i="10"/>
  <c r="U36" i="10" s="1"/>
  <c r="U40" i="10" s="1"/>
  <c r="U44" i="10" s="1"/>
  <c r="V21" i="10" l="1"/>
  <c r="V19" i="10"/>
  <c r="V36" i="10" s="1"/>
  <c r="V40" i="10" s="1"/>
  <c r="V44" i="10" s="1"/>
  <c r="W21" i="10" l="1"/>
  <c r="W19" i="10"/>
  <c r="W36" i="10" s="1"/>
  <c r="W40" i="10" s="1"/>
  <c r="W44" i="10" s="1"/>
  <c r="X21" i="10" l="1"/>
  <c r="X19" i="10"/>
  <c r="X36" i="10" s="1"/>
  <c r="X40" i="10" s="1"/>
  <c r="X44" i="10" s="1"/>
  <c r="Y21" i="10" l="1"/>
  <c r="Y19" i="10"/>
  <c r="Y36" i="10" s="1"/>
  <c r="Y40" i="10" s="1"/>
  <c r="Y44" i="10" s="1"/>
  <c r="Z21" i="10" l="1"/>
  <c r="Z19" i="10"/>
  <c r="Z36" i="10" s="1"/>
  <c r="Z40" i="10" s="1"/>
  <c r="Z44" i="10" s="1"/>
  <c r="AA21" i="10" l="1"/>
  <c r="AA19" i="10"/>
  <c r="AA36" i="10" s="1"/>
  <c r="AA40" i="10" s="1"/>
  <c r="AA44" i="10" s="1"/>
  <c r="AB21" i="10" l="1"/>
  <c r="AB19" i="10"/>
  <c r="AB36" i="10" s="1"/>
  <c r="AB40" i="10" s="1"/>
  <c r="AB44" i="10" s="1"/>
  <c r="AC21" i="10" l="1"/>
  <c r="AC19" i="10"/>
  <c r="AC36" i="10" s="1"/>
  <c r="AC40" i="10" s="1"/>
  <c r="AC44" i="10" s="1"/>
  <c r="AD21" i="10" l="1"/>
  <c r="AD19" i="10"/>
  <c r="AD36" i="10" s="1"/>
  <c r="AD40" i="10" s="1"/>
  <c r="AD44" i="10" s="1"/>
  <c r="AE21" i="10" l="1"/>
  <c r="AE19" i="10"/>
  <c r="AE36" i="10" s="1"/>
  <c r="AE40" i="10" s="1"/>
  <c r="AE44" i="10" s="1"/>
  <c r="AF21" i="10" l="1"/>
  <c r="AF19" i="10"/>
  <c r="AF36" i="10" s="1"/>
  <c r="AF40" i="10" s="1"/>
  <c r="AF44" i="10" s="1"/>
  <c r="AG21" i="10" l="1"/>
  <c r="AG19" i="10"/>
  <c r="AG36" i="10" s="1"/>
  <c r="AG40" i="10" s="1"/>
  <c r="AG44" i="10" s="1"/>
  <c r="AH21" i="10" l="1"/>
  <c r="AH19" i="10"/>
  <c r="AH36" i="10" s="1"/>
  <c r="AH40" i="10" s="1"/>
  <c r="AH44" i="10" s="1"/>
  <c r="AI21" i="10" l="1"/>
  <c r="AI19" i="10"/>
  <c r="AI36" i="10" l="1"/>
  <c r="AI40" i="10" s="1"/>
  <c r="AI44" i="10" s="1"/>
  <c r="AJ21" i="10" l="1"/>
  <c r="AJ19" i="10"/>
  <c r="AJ36" i="10" s="1"/>
  <c r="AJ40" i="10" s="1"/>
  <c r="AJ44" i="10" s="1"/>
  <c r="AK21" i="10" l="1"/>
  <c r="AK19" i="10"/>
  <c r="AK36" i="10" s="1"/>
  <c r="AK40" i="10" s="1"/>
  <c r="AK44" i="10" s="1"/>
  <c r="AL21" i="10" l="1"/>
  <c r="AL19" i="10"/>
  <c r="AL36" i="10" s="1"/>
  <c r="AL40" i="10" s="1"/>
  <c r="AL44" i="10" s="1"/>
  <c r="AM21" i="10" l="1"/>
  <c r="AM19" i="10"/>
  <c r="AM36" i="10" s="1"/>
  <c r="AM40" i="10" s="1"/>
  <c r="AM44" i="10" s="1"/>
  <c r="AN21" i="10" l="1"/>
  <c r="AN19" i="10"/>
  <c r="AN36" i="10" s="1"/>
  <c r="AN40" i="10" s="1"/>
  <c r="AN44" i="10" s="1"/>
  <c r="AO21" i="10" l="1"/>
  <c r="AO19" i="10"/>
  <c r="AO36" i="10" s="1"/>
  <c r="AO40" i="10" s="1"/>
  <c r="AO44" i="10" s="1"/>
  <c r="AP19" i="10" l="1"/>
  <c r="G17" i="10"/>
  <c r="AP21" i="10"/>
  <c r="G21" i="10" s="1"/>
  <c r="G28" i="10"/>
  <c r="AP36" i="10" l="1"/>
  <c r="G19" i="10"/>
  <c r="AP40" i="10" l="1"/>
  <c r="G36" i="10"/>
  <c r="AP44" i="10" l="1"/>
  <c r="G40" i="10"/>
  <c r="G44" i="10" l="1"/>
  <c r="H48" i="10" l="1"/>
  <c r="H52" i="10" l="1"/>
  <c r="H57" i="10" l="1"/>
  <c r="I48" i="10" l="1"/>
  <c r="H63" i="10"/>
  <c r="I52" i="10" l="1"/>
  <c r="I57" i="10" l="1"/>
  <c r="I63" i="10" l="1"/>
  <c r="J48" i="10"/>
  <c r="J52" i="10" l="1"/>
  <c r="J57" i="10" l="1"/>
  <c r="J63" i="10" l="1"/>
  <c r="K48" i="10"/>
  <c r="K52" i="10" l="1"/>
  <c r="K57" i="10" l="1"/>
  <c r="K63" i="10" l="1"/>
  <c r="L48" i="10"/>
  <c r="L52" i="10" l="1"/>
  <c r="M48" i="10" l="1"/>
  <c r="L57" i="10"/>
  <c r="L63" i="10" l="1"/>
  <c r="M52" i="10"/>
  <c r="N48" i="10"/>
  <c r="N52" i="10" s="1"/>
  <c r="M57" i="10" l="1"/>
  <c r="M63" i="10" s="1"/>
  <c r="O48" i="10" l="1"/>
  <c r="O52" i="10" s="1"/>
  <c r="N57" i="10"/>
  <c r="N63" i="10" s="1"/>
  <c r="O57" i="10" l="1"/>
  <c r="O63" i="10" s="1"/>
  <c r="P48" i="10" l="1"/>
  <c r="P52" i="10" s="1"/>
  <c r="Q48" i="10" l="1"/>
  <c r="Q52" i="10" s="1"/>
  <c r="P57" i="10"/>
  <c r="P63" i="10" s="1"/>
  <c r="Q57" i="10" l="1"/>
  <c r="Q63" i="10" s="1"/>
  <c r="R48" i="10"/>
  <c r="R52" i="10" s="1"/>
  <c r="R57" i="10" l="1"/>
  <c r="R63" i="10" s="1"/>
  <c r="S48" i="10" l="1"/>
  <c r="S52" i="10" s="1"/>
  <c r="T48" i="10" l="1"/>
  <c r="T52" i="10" s="1"/>
  <c r="S57" i="10" l="1"/>
  <c r="S63" i="10" s="1"/>
  <c r="T57" i="10" l="1"/>
  <c r="T63" i="10" s="1"/>
  <c r="U48" i="10" l="1"/>
  <c r="U52" i="10" s="1"/>
  <c r="U57" i="10" l="1"/>
  <c r="U63" i="10" s="1"/>
  <c r="V48" i="10"/>
  <c r="V52" i="10" s="1"/>
  <c r="V57" i="10" l="1"/>
  <c r="V63" i="10" s="1"/>
  <c r="W48" i="10" l="1"/>
  <c r="W52" i="10" s="1"/>
  <c r="W57" i="10" l="1"/>
  <c r="W63" i="10" s="1"/>
  <c r="X48" i="10" l="1"/>
  <c r="X52" i="10" s="1"/>
  <c r="Y48" i="10" l="1"/>
  <c r="Y52" i="10" s="1"/>
  <c r="X57" i="10" l="1"/>
  <c r="X63" i="10" s="1"/>
  <c r="Y57" i="10" l="1"/>
  <c r="Y63" i="10" s="1"/>
  <c r="Z48" i="10"/>
  <c r="Z52" i="10" s="1"/>
  <c r="AA48" i="10" l="1"/>
  <c r="AA52" i="10" s="1"/>
  <c r="Z57" i="10"/>
  <c r="Z63" i="10" s="1"/>
  <c r="AB48" i="10" l="1"/>
  <c r="AB52" i="10" s="1"/>
  <c r="AA57" i="10"/>
  <c r="AA63" i="10" s="1"/>
  <c r="AB57" i="10" l="1"/>
  <c r="AB63" i="10" s="1"/>
  <c r="AC48" i="10" l="1"/>
  <c r="AC52" i="10" s="1"/>
  <c r="AC57" i="10" l="1"/>
  <c r="AC63" i="10" s="1"/>
  <c r="AD48" i="10"/>
  <c r="AD52" i="10" s="1"/>
  <c r="AE48" i="10" l="1"/>
  <c r="AE52" i="10" s="1"/>
  <c r="AD57" i="10" l="1"/>
  <c r="AD63" i="10" s="1"/>
  <c r="AE57" i="10" l="1"/>
  <c r="AE63" i="10" s="1"/>
  <c r="AF48" i="10" l="1"/>
  <c r="AF52" i="10" s="1"/>
  <c r="AF57" i="10" l="1"/>
  <c r="AF63" i="10" s="1"/>
  <c r="AG48" i="10" l="1"/>
  <c r="AG52" i="10" s="1"/>
  <c r="AH48" i="10" l="1"/>
  <c r="AH52" i="10" s="1"/>
  <c r="AG57" i="10" l="1"/>
  <c r="AG63" i="10" s="1"/>
  <c r="AH57" i="10" l="1"/>
  <c r="AH63" i="10" s="1"/>
  <c r="AI48" i="10"/>
  <c r="AI52" i="10" s="1"/>
  <c r="AI57" i="10" l="1"/>
  <c r="AI63" i="10" s="1"/>
  <c r="AJ48" i="10" l="1"/>
  <c r="AJ52" i="10" s="1"/>
  <c r="AJ57" i="10" l="1"/>
  <c r="AJ63" i="10" s="1"/>
  <c r="AK48" i="10" l="1"/>
  <c r="AK52" i="10" s="1"/>
  <c r="AL48" i="10" l="1"/>
  <c r="AL52" i="10" s="1"/>
  <c r="AK57" i="10"/>
  <c r="AK63" i="10" s="1"/>
  <c r="AM48" i="10" l="1"/>
  <c r="AM52" i="10" s="1"/>
  <c r="AL57" i="10"/>
  <c r="AL63" i="10" s="1"/>
  <c r="AM57" i="10" l="1"/>
  <c r="AM63" i="10" s="1"/>
  <c r="AN48" i="10" l="1"/>
  <c r="AN52" i="10" s="1"/>
  <c r="AO48" i="10" l="1"/>
  <c r="AO52" i="10" s="1"/>
  <c r="AN57" i="10" l="1"/>
  <c r="AN63" i="10" s="1"/>
  <c r="AO57" i="10" l="1"/>
  <c r="AO63" i="10" s="1"/>
  <c r="AP48" i="10" l="1"/>
  <c r="G46" i="10"/>
  <c r="G56" i="10"/>
  <c r="AP52" i="10" l="1"/>
  <c r="G48" i="10"/>
  <c r="AP57" i="10" l="1"/>
  <c r="G52" i="10"/>
  <c r="AP63" i="10" l="1"/>
  <c r="G57" i="10"/>
  <c r="G63" i="10" l="1"/>
</calcChain>
</file>

<file path=xl/sharedStrings.xml><?xml version="1.0" encoding="utf-8"?>
<sst xmlns="http://schemas.openxmlformats.org/spreadsheetml/2006/main" count="809" uniqueCount="131">
  <si>
    <t>Inadimplência</t>
  </si>
  <si>
    <t>TOTAL</t>
  </si>
  <si>
    <t>Tarifa Social</t>
  </si>
  <si>
    <t>Residencial sem Tarifa Social</t>
  </si>
  <si>
    <t>Não Residencial</t>
  </si>
  <si>
    <t>Receita Arrecadada</t>
  </si>
  <si>
    <t>CAPEX Total de Água por Categoria</t>
  </si>
  <si>
    <t>SOMA</t>
  </si>
  <si>
    <t>PERCENTUAL DO TOTAL</t>
  </si>
  <si>
    <t>CAPEX Total de Esgoto por Categoria</t>
  </si>
  <si>
    <t>Ano do Contrato de Concessão</t>
  </si>
  <si>
    <t>Manutenção</t>
  </si>
  <si>
    <t>Receita Operacional Bruta</t>
  </si>
  <si>
    <t>Impostos Indiretos</t>
  </si>
  <si>
    <t>Receita Operacional Líquida</t>
  </si>
  <si>
    <t>Outros Custos Operacionais</t>
  </si>
  <si>
    <t>LAJIDA</t>
  </si>
  <si>
    <t>LAJIR</t>
  </si>
  <si>
    <t>Despesas Financeiras</t>
  </si>
  <si>
    <t>LAIR</t>
  </si>
  <si>
    <t>Impostos Diretos</t>
  </si>
  <si>
    <t>Lucro Líquido</t>
  </si>
  <si>
    <t>Atividades Operacionais</t>
  </si>
  <si>
    <t>(+/-) Variação no Capital de Giro</t>
  </si>
  <si>
    <t>Atividades de Investimento</t>
  </si>
  <si>
    <t>(-) Investimentos</t>
  </si>
  <si>
    <t>(-) Outorga</t>
  </si>
  <si>
    <t>FCFF</t>
  </si>
  <si>
    <t>CAPEX</t>
  </si>
  <si>
    <t>Premissas Operacionais</t>
  </si>
  <si>
    <t>Receita</t>
  </si>
  <si>
    <t>OPEX</t>
  </si>
  <si>
    <t>DFs</t>
  </si>
  <si>
    <t>Tabela 1 - Premissas de CAPEX - Água (R$ Mil)</t>
  </si>
  <si>
    <t>Tabela 2 - Premissas de CAPEX - Esgoto (R$ Mil)</t>
  </si>
  <si>
    <t>Obras Civis - Produção de Água</t>
  </si>
  <si>
    <t>Obras Civis - Distribuição</t>
  </si>
  <si>
    <t>Sistemas - Produção de Água</t>
  </si>
  <si>
    <t>Sistemas - Distribuição de Água</t>
  </si>
  <si>
    <t>Equipamentos - Distribuição de Água</t>
  </si>
  <si>
    <t>Equipamentos - Produção de Água</t>
  </si>
  <si>
    <t>Obras Civis - Coleta de Esgoto</t>
  </si>
  <si>
    <t>Sistemas - Coleta de Esgoto</t>
  </si>
  <si>
    <t>Equipamentos - Coleta de Esgoto</t>
  </si>
  <si>
    <t>Obras Civis - Tratamento de Esgoto</t>
  </si>
  <si>
    <t>Sistemas - Tratamento de Esgoto</t>
  </si>
  <si>
    <t>Receita Faturada</t>
  </si>
  <si>
    <t>Residencial</t>
  </si>
  <si>
    <t>Comercial</t>
  </si>
  <si>
    <t>Industrial</t>
  </si>
  <si>
    <t>Pública</t>
  </si>
  <si>
    <t>Produção de Água</t>
  </si>
  <si>
    <t>Materiais de Tratamento</t>
  </si>
  <si>
    <t>Energia</t>
  </si>
  <si>
    <t>Pessoal</t>
  </si>
  <si>
    <t>Distribuição de Água</t>
  </si>
  <si>
    <t>Coleta de Esgoto</t>
  </si>
  <si>
    <t>Tratamento de Esgoto</t>
  </si>
  <si>
    <t>Custos e Despesas</t>
  </si>
  <si>
    <t>AGENERSA + INEA</t>
  </si>
  <si>
    <t>Compra de Água - CEDAE</t>
  </si>
  <si>
    <t>Seguro-Garantia</t>
  </si>
  <si>
    <t>Seguros</t>
  </si>
  <si>
    <t>Outorga Variável</t>
  </si>
  <si>
    <t>Equipamentos -Tratamento de Esgoto</t>
  </si>
  <si>
    <t xml:space="preserve">                                                </t>
  </si>
  <si>
    <t>TSA</t>
  </si>
  <si>
    <t>TRA</t>
  </si>
  <si>
    <t>TCA</t>
  </si>
  <si>
    <t>TIA</t>
  </si>
  <si>
    <t>TPA</t>
  </si>
  <si>
    <t>MTAP</t>
  </si>
  <si>
    <t>ENAP</t>
  </si>
  <si>
    <t>PEAP</t>
  </si>
  <si>
    <t>MNAP</t>
  </si>
  <si>
    <t>OCAP</t>
  </si>
  <si>
    <t>MTAD</t>
  </si>
  <si>
    <t>ENAD</t>
  </si>
  <si>
    <t>PEAD</t>
  </si>
  <si>
    <t>MNAD</t>
  </si>
  <si>
    <t>OCAD</t>
  </si>
  <si>
    <t>MTEC</t>
  </si>
  <si>
    <t>ENEC</t>
  </si>
  <si>
    <t>PEEC</t>
  </si>
  <si>
    <t>MNEC</t>
  </si>
  <si>
    <t>OCEC</t>
  </si>
  <si>
    <t>MTET</t>
  </si>
  <si>
    <t>ENET</t>
  </si>
  <si>
    <t>PEET</t>
  </si>
  <si>
    <t>MNET</t>
  </si>
  <si>
    <t>OCET</t>
  </si>
  <si>
    <t>Amortização (deflacionada)</t>
  </si>
  <si>
    <t>Baixa de PDD</t>
  </si>
  <si>
    <t>(-) Inadimplência</t>
  </si>
  <si>
    <t>(+) Amortização (deflacionada)</t>
  </si>
  <si>
    <t>(-) Baixa PDD</t>
  </si>
  <si>
    <t>VES</t>
  </si>
  <si>
    <t>VER</t>
  </si>
  <si>
    <t>VEC</t>
  </si>
  <si>
    <t>VEI</t>
  </si>
  <si>
    <t>VEP</t>
  </si>
  <si>
    <t>Tabela 3 - Distribuição da Economias por Categoria</t>
  </si>
  <si>
    <t>Tabela 4 - Índice de Atendimento - Água</t>
  </si>
  <si>
    <t>Tabela 5 - Economias - Água</t>
  </si>
  <si>
    <t>Tabela 6 - Relação Economias/Ligações</t>
  </si>
  <si>
    <t>Tabela 7 - Ligações - Água</t>
  </si>
  <si>
    <t>Tabela 8 - Volume Faturado de Água (m³/ano)</t>
  </si>
  <si>
    <t>Tabela 9 - Índice de Perdas</t>
  </si>
  <si>
    <t>Tabela 10 - Volume Demandado - Água (m³/ano)</t>
  </si>
  <si>
    <t>Tabela 11 - Índice de Atendimento - Esgoto</t>
  </si>
  <si>
    <t>Tabela 12 - Economias - Esgoto</t>
  </si>
  <si>
    <t>Tabela 13 - Ligações - Esgoto</t>
  </si>
  <si>
    <t>Tabela 14 - Volume de Esgoto Faturado (m³/ano)</t>
  </si>
  <si>
    <t>Tabela 15 - Inadimplência</t>
  </si>
  <si>
    <t>Tabela 16 - Tarifa Média de Água por Município (R$/m³)</t>
  </si>
  <si>
    <t>Tabela 17 - Projeções de Receita por Município (R$ Mil)</t>
  </si>
  <si>
    <t>Tabela 18 - Projeções de OPEX por Município (R$ Mil)</t>
  </si>
  <si>
    <t>Tabela 19 - Demonstração de Resultado do Exercício (R$ Mil)</t>
  </si>
  <si>
    <t>Tabela 20 - Fluxo de Caixa Livre da Firma (R$ Mil)</t>
  </si>
  <si>
    <t>Pirai</t>
  </si>
  <si>
    <t>Rio Claro</t>
  </si>
  <si>
    <t>Itaguai</t>
  </si>
  <si>
    <t>Paracambi</t>
  </si>
  <si>
    <t>Seropedica</t>
  </si>
  <si>
    <t>Projeto de Concessão Regionalizada dos Serviços de Abastecimento de Água e Esgotamento Sanitário de Municípios do Estado do Rio de Janeiro – Bloco 3</t>
  </si>
  <si>
    <t>Custos Licitatórios</t>
  </si>
  <si>
    <t>Contingências</t>
  </si>
  <si>
    <t>Pinheiral</t>
  </si>
  <si>
    <t>Rio de Janeiro - APs 5</t>
  </si>
  <si>
    <t xml:space="preserve"> 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</si>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</sst>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;_-\ &quot;-&quot;_-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color theme="0" tint="-0.14999847407452621"/>
      <name val="Arial Narrow"/>
      <family val="2"/>
    </font>
    <font>
      <sz val="10"/>
      <color theme="1"/>
      <name val="Arial"/>
      <family val="2"/>
    </font>
    <font>
      <b/>
      <sz val="10"/>
      <name val="Arial Narrow"/>
      <family val="2"/>
    </font>
    <font>
      <sz val="10"/>
      <color theme="1"/>
      <name val="EYInterstate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auto="1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5" fillId="0" borderId="0" xfId="1" applyNumberFormat="1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164" fontId="8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164" fontId="5" fillId="0" borderId="0" xfId="0" applyNumberFormat="1" applyFont="1" applyAlignment="1">
      <alignment horizontal="center" vertical="center"/>
    </xf>
    <xf numFmtId="0" fontId="12" fillId="0" borderId="0" xfId="0" applyFont="1"/>
    <xf numFmtId="164" fontId="2" fillId="0" borderId="0" xfId="0" applyNumberFormat="1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5" fillId="0" borderId="0" xfId="0" applyFont="1" applyFill="1"/>
    <xf numFmtId="0" fontId="8" fillId="0" borderId="8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horizontal="left" vertical="center" indent="3"/>
    </xf>
    <xf numFmtId="0" fontId="2" fillId="0" borderId="0" xfId="0" applyFont="1" applyAlignment="1">
      <alignment horizontal="left" vertical="center" indent="4"/>
    </xf>
    <xf numFmtId="0" fontId="3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0" fontId="5" fillId="0" borderId="8" xfId="0" applyFont="1" applyFill="1" applyBorder="1" applyAlignment="1">
      <alignment vertical="center"/>
    </xf>
    <xf numFmtId="0" fontId="2" fillId="0" borderId="0" xfId="0" applyFont="1" applyAlignment="1">
      <alignment horizontal="right" vertical="center" indent="4"/>
    </xf>
    <xf numFmtId="2" fontId="5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 indent="2"/>
    </xf>
    <xf numFmtId="164" fontId="3" fillId="0" borderId="0" xfId="0" applyNumberFormat="1" applyFont="1" applyAlignment="1">
      <alignment horizontal="right" vertical="center" indent="2"/>
    </xf>
    <xf numFmtId="0" fontId="3" fillId="0" borderId="0" xfId="0" applyFont="1" applyAlignment="1">
      <alignment horizontal="left" vertical="center" indent="2"/>
    </xf>
    <xf numFmtId="164" fontId="0" fillId="0" borderId="0" xfId="0" applyNumberFormat="1"/>
    <xf numFmtId="0" fontId="3" fillId="0" borderId="0" xfId="0" applyFont="1" applyAlignment="1">
      <alignment horizontal="left" vertical="center" indent="1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5" fontId="2" fillId="0" borderId="0" xfId="4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9" fontId="5" fillId="0" borderId="0" xfId="1" applyNumberFormat="1" applyFont="1" applyFill="1" applyAlignment="1">
      <alignment horizontal="center" vertical="center"/>
    </xf>
    <xf numFmtId="165" fontId="5" fillId="0" borderId="0" xfId="4" applyNumberFormat="1" applyFont="1" applyFill="1" applyAlignment="1">
      <alignment horizontal="center" vertical="center"/>
    </xf>
    <xf numFmtId="43" fontId="5" fillId="0" borderId="0" xfId="4" applyNumberFormat="1" applyFont="1" applyFill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left" vertical="center" indent="4"/>
    </xf>
    <xf numFmtId="165" fontId="8" fillId="0" borderId="0" xfId="4" applyNumberFormat="1" applyFont="1" applyFill="1" applyAlignment="1">
      <alignment horizontal="center" vertical="center"/>
    </xf>
    <xf numFmtId="0" fontId="14" fillId="0" borderId="0" xfId="0" applyFont="1"/>
    <xf numFmtId="0" fontId="4" fillId="0" borderId="0" xfId="0" applyFont="1"/>
    <xf numFmtId="10" fontId="0" fillId="0" borderId="0" xfId="0" applyNumberFormat="1"/>
  </cellXfs>
  <cellStyles count="5">
    <cellStyle name="Normal" xfId="0" builtinId="0"/>
    <cellStyle name="Normal 3" xfId="2" xr:uid="{5EB08B05-BC06-409E-80EC-2FBAAFA3B9E0}"/>
    <cellStyle name="Percent 3" xfId="3" xr:uid="{B06EA47C-A8E7-4A0A-AF57-C2A7F3C55299}"/>
    <cellStyle name="Porcentagem" xfId="1" builtinId="5"/>
    <cellStyle name="Vírgula" xfId="4" builtinId="3"/>
  </cellStyles>
  <dxfs count="15"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ogo.azevedo\Desktop\Saneamento%20da%20RMM%20-%20Modelo%20Financeiro%20v.85%20VF%20(Limp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ainel Geral"/>
      <sheetName val="Painel Municípios"/>
      <sheetName val="Bloco A"/>
      <sheetName val="Tarifas"/>
      <sheetName val="Macroeconomia"/>
      <sheetName val="1.1. Premissas Gerais"/>
      <sheetName val="1.2. Premissas Temporais"/>
      <sheetName val="1.3. Mapeamento CAPEX"/>
      <sheetName val="1.4. Taxa de Desconto"/>
      <sheetName val="2.1. Receita"/>
      <sheetName val="2.2. Deduções"/>
      <sheetName val="2.3. OPEX"/>
      <sheetName val="2.4. CAPEX"/>
      <sheetName val="2.5. Dívida"/>
      <sheetName val="2.6. Impostos Diretos"/>
      <sheetName val="Saneamento da RMM - Modelo Fina"/>
    </sheetNames>
    <definedNames>
      <definedName name="Header1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509F-E63A-47FF-858F-C3A7CB8D44B4}">
  <dimension ref="A1:AV153"/>
  <sheetViews>
    <sheetView showGridLines="0" zoomScale="70" zoomScaleNormal="70" workbookViewId="0">
      <pane xSplit="7" ySplit="6" topLeftCell="L95" activePane="bottomRight" state="frozen"/>
      <selection activeCell="B2" sqref="B2"/>
      <selection pane="topRight" activeCell="B2" sqref="B2"/>
      <selection pane="bottomLeft" activeCell="B2" sqref="B2"/>
      <selection pane="bottomRight" activeCell="AL119" sqref="AL119"/>
    </sheetView>
  </sheetViews>
  <sheetFormatPr defaultColWidth="0" defaultRowHeight="12.75" zeroHeight="1" outlineLevelCol="1"/>
  <cols>
    <col min="1" max="2" width="2.5703125" style="21" customWidth="1"/>
    <col min="3" max="4" width="4" style="21" customWidth="1"/>
    <col min="5" max="5" width="5" style="21" bestFit="1" customWidth="1"/>
    <col min="6" max="6" width="39.5703125" style="21" customWidth="1"/>
    <col min="7" max="7" width="15.85546875" style="21" customWidth="1"/>
    <col min="8" max="14" width="12.5703125" style="21" customWidth="1"/>
    <col min="15" max="43" width="12.5703125" style="21" customWidth="1" outlineLevel="1"/>
    <col min="44" max="45" width="2.5703125" style="21" customWidth="1"/>
    <col min="46" max="46" width="0" style="24" hidden="1" customWidth="1"/>
    <col min="47" max="48" width="0" style="21" hidden="1"/>
    <col min="49" max="16384" width="9.140625" style="21" hidden="1"/>
  </cols>
  <sheetData>
    <row r="1" spans="2:46" ht="5.0999999999999996" customHeight="1"/>
    <row r="2" spans="2:46" ht="18">
      <c r="B2" s="42" t="s">
        <v>124</v>
      </c>
    </row>
    <row r="3" spans="2:46" ht="17.25" thickBot="1">
      <c r="B3" s="43" t="s">
        <v>28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</row>
    <row r="4" spans="2:46" ht="14.25" thickTop="1" thickBot="1"/>
    <row r="5" spans="2:46">
      <c r="B5" s="1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4"/>
    </row>
    <row r="6" spans="2:46" s="20" customFormat="1">
      <c r="B6" s="26"/>
      <c r="C6" s="6"/>
      <c r="D6" s="6"/>
      <c r="E6" s="6"/>
      <c r="F6" s="6" t="s">
        <v>10</v>
      </c>
      <c r="G6" s="6"/>
      <c r="H6" s="73" t="s">
        <v>1</v>
      </c>
      <c r="I6" s="73">
        <v>1</v>
      </c>
      <c r="J6" s="73">
        <v>2</v>
      </c>
      <c r="K6" s="73">
        <v>3</v>
      </c>
      <c r="L6" s="73">
        <v>4</v>
      </c>
      <c r="M6" s="73">
        <v>5</v>
      </c>
      <c r="N6" s="73">
        <v>6</v>
      </c>
      <c r="O6" s="73">
        <v>7</v>
      </c>
      <c r="P6" s="73">
        <v>8</v>
      </c>
      <c r="Q6" s="73">
        <v>9</v>
      </c>
      <c r="R6" s="73">
        <v>10</v>
      </c>
      <c r="S6" s="73">
        <v>11</v>
      </c>
      <c r="T6" s="73">
        <v>12</v>
      </c>
      <c r="U6" s="73">
        <v>13</v>
      </c>
      <c r="V6" s="73">
        <v>14</v>
      </c>
      <c r="W6" s="73">
        <v>15</v>
      </c>
      <c r="X6" s="73">
        <v>16</v>
      </c>
      <c r="Y6" s="73">
        <v>17</v>
      </c>
      <c r="Z6" s="73">
        <v>18</v>
      </c>
      <c r="AA6" s="73">
        <v>19</v>
      </c>
      <c r="AB6" s="73">
        <v>20</v>
      </c>
      <c r="AC6" s="73">
        <v>21</v>
      </c>
      <c r="AD6" s="73">
        <v>22</v>
      </c>
      <c r="AE6" s="73">
        <v>23</v>
      </c>
      <c r="AF6" s="73">
        <v>24</v>
      </c>
      <c r="AG6" s="73">
        <v>25</v>
      </c>
      <c r="AH6" s="73">
        <v>26</v>
      </c>
      <c r="AI6" s="73">
        <v>27</v>
      </c>
      <c r="AJ6" s="73">
        <v>28</v>
      </c>
      <c r="AK6" s="73">
        <v>29</v>
      </c>
      <c r="AL6" s="73">
        <v>30</v>
      </c>
      <c r="AM6" s="73">
        <v>31</v>
      </c>
      <c r="AN6" s="73">
        <v>32</v>
      </c>
      <c r="AO6" s="73">
        <v>33</v>
      </c>
      <c r="AP6" s="73">
        <v>34</v>
      </c>
      <c r="AQ6" s="73">
        <v>35</v>
      </c>
      <c r="AR6" s="13"/>
      <c r="AT6" s="70"/>
    </row>
    <row r="7" spans="2:46">
      <c r="B7" s="5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8"/>
    </row>
    <row r="8" spans="2:46" ht="13.5" thickBot="1">
      <c r="B8" s="5"/>
      <c r="C8" s="9"/>
      <c r="D8" s="14" t="s">
        <v>33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8"/>
    </row>
    <row r="9" spans="2:46" ht="13.5" thickTop="1">
      <c r="B9" s="5"/>
      <c r="AR9" s="8"/>
    </row>
    <row r="10" spans="2:46" s="20" customFormat="1">
      <c r="B10" s="26"/>
      <c r="F10" s="10" t="s">
        <v>35</v>
      </c>
      <c r="H10" s="27">
        <f>SUM(I10:AQ10)</f>
        <v>230770</v>
      </c>
      <c r="I10" s="27">
        <f t="shared" ref="I10:AQ10" si="0">SUM(I11:I17)</f>
        <v>0</v>
      </c>
      <c r="J10" s="27">
        <f t="shared" si="0"/>
        <v>8097</v>
      </c>
      <c r="K10" s="27">
        <f t="shared" si="0"/>
        <v>5812</v>
      </c>
      <c r="L10" s="27">
        <f t="shared" si="0"/>
        <v>42566</v>
      </c>
      <c r="M10" s="27">
        <f t="shared" si="0"/>
        <v>64681</v>
      </c>
      <c r="N10" s="27">
        <f t="shared" si="0"/>
        <v>64479</v>
      </c>
      <c r="O10" s="27">
        <f t="shared" si="0"/>
        <v>32762</v>
      </c>
      <c r="P10" s="27">
        <f t="shared" si="0"/>
        <v>7055</v>
      </c>
      <c r="Q10" s="27">
        <f t="shared" si="0"/>
        <v>4867</v>
      </c>
      <c r="R10" s="27">
        <f t="shared" si="0"/>
        <v>65</v>
      </c>
      <c r="S10" s="27">
        <f t="shared" si="0"/>
        <v>45</v>
      </c>
      <c r="T10" s="27">
        <f t="shared" si="0"/>
        <v>45</v>
      </c>
      <c r="U10" s="27">
        <f t="shared" si="0"/>
        <v>46</v>
      </c>
      <c r="V10" s="27">
        <f t="shared" si="0"/>
        <v>39</v>
      </c>
      <c r="W10" s="27">
        <f t="shared" si="0"/>
        <v>39</v>
      </c>
      <c r="X10" s="27">
        <f t="shared" si="0"/>
        <v>23</v>
      </c>
      <c r="Y10" s="27">
        <f t="shared" si="0"/>
        <v>23</v>
      </c>
      <c r="Z10" s="27">
        <f t="shared" si="0"/>
        <v>23</v>
      </c>
      <c r="AA10" s="27">
        <f t="shared" si="0"/>
        <v>22</v>
      </c>
      <c r="AB10" s="27">
        <f t="shared" si="0"/>
        <v>22</v>
      </c>
      <c r="AC10" s="27">
        <f t="shared" si="0"/>
        <v>8</v>
      </c>
      <c r="AD10" s="27">
        <f t="shared" si="0"/>
        <v>8</v>
      </c>
      <c r="AE10" s="27">
        <f t="shared" si="0"/>
        <v>8</v>
      </c>
      <c r="AF10" s="27">
        <f t="shared" si="0"/>
        <v>8</v>
      </c>
      <c r="AG10" s="27">
        <f t="shared" si="0"/>
        <v>8</v>
      </c>
      <c r="AH10" s="27">
        <f t="shared" si="0"/>
        <v>3</v>
      </c>
      <c r="AI10" s="27">
        <f t="shared" si="0"/>
        <v>3</v>
      </c>
      <c r="AJ10" s="27">
        <f t="shared" si="0"/>
        <v>3</v>
      </c>
      <c r="AK10" s="27">
        <f t="shared" si="0"/>
        <v>3</v>
      </c>
      <c r="AL10" s="27">
        <f t="shared" si="0"/>
        <v>3</v>
      </c>
      <c r="AM10" s="27">
        <f t="shared" si="0"/>
        <v>1</v>
      </c>
      <c r="AN10" s="27">
        <f t="shared" si="0"/>
        <v>1</v>
      </c>
      <c r="AO10" s="27">
        <f t="shared" si="0"/>
        <v>1</v>
      </c>
      <c r="AP10" s="27">
        <f t="shared" si="0"/>
        <v>1</v>
      </c>
      <c r="AQ10" s="27">
        <f t="shared" si="0"/>
        <v>0</v>
      </c>
      <c r="AR10" s="13"/>
      <c r="AT10" s="24"/>
    </row>
    <row r="11" spans="2:46">
      <c r="B11" s="5"/>
      <c r="E11" s="18">
        <v>1</v>
      </c>
      <c r="F11" s="48" t="s">
        <v>127</v>
      </c>
      <c r="H11" s="23">
        <f t="shared" ref="H11:H17" si="1">SUM(I11:AQ11)</f>
        <v>1676</v>
      </c>
      <c r="I11" s="23">
        <v>0</v>
      </c>
      <c r="J11" s="23">
        <v>0</v>
      </c>
      <c r="K11" s="23">
        <v>304</v>
      </c>
      <c r="L11" s="23">
        <v>318</v>
      </c>
      <c r="M11" s="23">
        <v>318</v>
      </c>
      <c r="N11" s="23">
        <v>317</v>
      </c>
      <c r="O11" s="23">
        <v>317</v>
      </c>
      <c r="P11" s="23">
        <v>10</v>
      </c>
      <c r="Q11" s="23">
        <v>10</v>
      </c>
      <c r="R11" s="23">
        <v>11</v>
      </c>
      <c r="S11" s="23">
        <v>9</v>
      </c>
      <c r="T11" s="23">
        <v>9</v>
      </c>
      <c r="U11" s="23">
        <v>10</v>
      </c>
      <c r="V11" s="23">
        <v>5</v>
      </c>
      <c r="W11" s="23">
        <v>5</v>
      </c>
      <c r="X11" s="23">
        <v>4</v>
      </c>
      <c r="Y11" s="23">
        <v>4</v>
      </c>
      <c r="Z11" s="23">
        <v>4</v>
      </c>
      <c r="AA11" s="23">
        <v>3</v>
      </c>
      <c r="AB11" s="23">
        <v>3</v>
      </c>
      <c r="AC11" s="23">
        <v>2</v>
      </c>
      <c r="AD11" s="23">
        <v>2</v>
      </c>
      <c r="AE11" s="23">
        <v>2</v>
      </c>
      <c r="AF11" s="23">
        <v>2</v>
      </c>
      <c r="AG11" s="23">
        <v>2</v>
      </c>
      <c r="AH11" s="23">
        <v>1</v>
      </c>
      <c r="AI11" s="23">
        <v>1</v>
      </c>
      <c r="AJ11" s="23">
        <v>1</v>
      </c>
      <c r="AK11" s="23">
        <v>1</v>
      </c>
      <c r="AL11" s="23">
        <v>1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8"/>
    </row>
    <row r="12" spans="2:46">
      <c r="B12" s="5"/>
      <c r="E12" s="18">
        <f>E11+1</f>
        <v>2</v>
      </c>
      <c r="F12" s="48" t="s">
        <v>119</v>
      </c>
      <c r="H12" s="23">
        <f t="shared" ref="H12" si="2">SUM(I12:AQ12)</f>
        <v>2370</v>
      </c>
      <c r="I12" s="23">
        <v>0</v>
      </c>
      <c r="J12" s="23">
        <v>0</v>
      </c>
      <c r="K12" s="23">
        <v>437</v>
      </c>
      <c r="L12" s="23">
        <v>452</v>
      </c>
      <c r="M12" s="23">
        <v>453</v>
      </c>
      <c r="N12" s="23">
        <v>453</v>
      </c>
      <c r="O12" s="23">
        <v>453</v>
      </c>
      <c r="P12" s="23">
        <v>9</v>
      </c>
      <c r="Q12" s="23">
        <v>9</v>
      </c>
      <c r="R12" s="23">
        <v>9</v>
      </c>
      <c r="S12" s="23">
        <v>8</v>
      </c>
      <c r="T12" s="23">
        <v>8</v>
      </c>
      <c r="U12" s="23">
        <v>8</v>
      </c>
      <c r="V12" s="23">
        <v>6</v>
      </c>
      <c r="W12" s="23">
        <v>6</v>
      </c>
      <c r="X12" s="23">
        <v>5</v>
      </c>
      <c r="Y12" s="23">
        <v>5</v>
      </c>
      <c r="Z12" s="23">
        <v>5</v>
      </c>
      <c r="AA12" s="23">
        <v>5</v>
      </c>
      <c r="AB12" s="23">
        <v>5</v>
      </c>
      <c r="AC12" s="23">
        <v>4</v>
      </c>
      <c r="AD12" s="23">
        <v>4</v>
      </c>
      <c r="AE12" s="23">
        <v>4</v>
      </c>
      <c r="AF12" s="23">
        <v>4</v>
      </c>
      <c r="AG12" s="23">
        <v>4</v>
      </c>
      <c r="AH12" s="23">
        <v>2</v>
      </c>
      <c r="AI12" s="23">
        <v>2</v>
      </c>
      <c r="AJ12" s="23">
        <v>2</v>
      </c>
      <c r="AK12" s="23">
        <v>2</v>
      </c>
      <c r="AL12" s="23">
        <v>2</v>
      </c>
      <c r="AM12" s="23">
        <v>1</v>
      </c>
      <c r="AN12" s="23">
        <v>1</v>
      </c>
      <c r="AO12" s="23">
        <v>1</v>
      </c>
      <c r="AP12" s="23">
        <v>1</v>
      </c>
      <c r="AQ12" s="23">
        <v>0</v>
      </c>
      <c r="AR12" s="8"/>
    </row>
    <row r="13" spans="2:46">
      <c r="B13" s="5"/>
      <c r="E13" s="18">
        <f t="shared" ref="E13:E17" si="3">E12+1</f>
        <v>3</v>
      </c>
      <c r="F13" s="48" t="s">
        <v>120</v>
      </c>
      <c r="H13" s="23">
        <f t="shared" si="1"/>
        <v>1624</v>
      </c>
      <c r="I13" s="23">
        <v>0</v>
      </c>
      <c r="J13" s="23">
        <v>0</v>
      </c>
      <c r="K13" s="23">
        <v>302</v>
      </c>
      <c r="L13" s="23">
        <v>321</v>
      </c>
      <c r="M13" s="23">
        <v>324</v>
      </c>
      <c r="N13" s="23">
        <v>322</v>
      </c>
      <c r="O13" s="23">
        <v>315</v>
      </c>
      <c r="P13" s="23">
        <v>6</v>
      </c>
      <c r="Q13" s="23">
        <v>6</v>
      </c>
      <c r="R13" s="23">
        <v>3</v>
      </c>
      <c r="S13" s="23">
        <v>2</v>
      </c>
      <c r="T13" s="23">
        <v>2</v>
      </c>
      <c r="U13" s="23">
        <v>2</v>
      </c>
      <c r="V13" s="23">
        <v>2</v>
      </c>
      <c r="W13" s="23">
        <v>2</v>
      </c>
      <c r="X13" s="23">
        <v>2</v>
      </c>
      <c r="Y13" s="23">
        <v>2</v>
      </c>
      <c r="Z13" s="23">
        <v>2</v>
      </c>
      <c r="AA13" s="23">
        <v>2</v>
      </c>
      <c r="AB13" s="23">
        <v>2</v>
      </c>
      <c r="AC13" s="23">
        <v>1</v>
      </c>
      <c r="AD13" s="23">
        <v>1</v>
      </c>
      <c r="AE13" s="23">
        <v>1</v>
      </c>
      <c r="AF13" s="23">
        <v>1</v>
      </c>
      <c r="AG13" s="23">
        <v>1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8"/>
    </row>
    <row r="14" spans="2:46">
      <c r="B14" s="5"/>
      <c r="E14" s="18">
        <f t="shared" si="3"/>
        <v>4</v>
      </c>
      <c r="F14" s="48" t="s">
        <v>121</v>
      </c>
      <c r="H14" s="23">
        <f t="shared" si="1"/>
        <v>8761</v>
      </c>
      <c r="I14" s="23">
        <v>0</v>
      </c>
      <c r="J14" s="23">
        <v>0</v>
      </c>
      <c r="K14" s="23">
        <v>183</v>
      </c>
      <c r="L14" s="23">
        <v>275</v>
      </c>
      <c r="M14" s="23">
        <v>2357</v>
      </c>
      <c r="N14" s="23">
        <v>2310</v>
      </c>
      <c r="O14" s="23">
        <v>2705</v>
      </c>
      <c r="P14" s="23">
        <v>397</v>
      </c>
      <c r="Q14" s="23">
        <v>394</v>
      </c>
      <c r="R14" s="23">
        <v>25</v>
      </c>
      <c r="S14" s="23">
        <v>16</v>
      </c>
      <c r="T14" s="23">
        <v>16</v>
      </c>
      <c r="U14" s="23">
        <v>16</v>
      </c>
      <c r="V14" s="23">
        <v>16</v>
      </c>
      <c r="W14" s="23">
        <v>16</v>
      </c>
      <c r="X14" s="23">
        <v>7</v>
      </c>
      <c r="Y14" s="23">
        <v>7</v>
      </c>
      <c r="Z14" s="23">
        <v>7</v>
      </c>
      <c r="AA14" s="23">
        <v>7</v>
      </c>
      <c r="AB14" s="23">
        <v>7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8"/>
    </row>
    <row r="15" spans="2:46">
      <c r="B15" s="5"/>
      <c r="E15" s="18">
        <f t="shared" si="3"/>
        <v>5</v>
      </c>
      <c r="F15" s="48" t="s">
        <v>122</v>
      </c>
      <c r="H15" s="23">
        <f t="shared" si="1"/>
        <v>17692</v>
      </c>
      <c r="I15" s="23">
        <v>0</v>
      </c>
      <c r="J15" s="23">
        <v>0</v>
      </c>
      <c r="K15" s="23">
        <v>490</v>
      </c>
      <c r="L15" s="23">
        <v>3611</v>
      </c>
      <c r="M15" s="23">
        <v>5771</v>
      </c>
      <c r="N15" s="23">
        <v>5451</v>
      </c>
      <c r="O15" s="23">
        <v>2338</v>
      </c>
      <c r="P15" s="23">
        <v>6</v>
      </c>
      <c r="Q15" s="23">
        <v>6</v>
      </c>
      <c r="R15" s="23">
        <v>4</v>
      </c>
      <c r="S15" s="23">
        <v>2</v>
      </c>
      <c r="T15" s="23">
        <v>2</v>
      </c>
      <c r="U15" s="23">
        <v>2</v>
      </c>
      <c r="V15" s="23">
        <v>2</v>
      </c>
      <c r="W15" s="23">
        <v>2</v>
      </c>
      <c r="X15" s="23">
        <v>1</v>
      </c>
      <c r="Y15" s="23">
        <v>1</v>
      </c>
      <c r="Z15" s="23">
        <v>1</v>
      </c>
      <c r="AA15" s="23">
        <v>1</v>
      </c>
      <c r="AB15" s="23">
        <v>1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8"/>
    </row>
    <row r="16" spans="2:46">
      <c r="B16" s="5"/>
      <c r="E16" s="18">
        <f t="shared" si="3"/>
        <v>6</v>
      </c>
      <c r="F16" s="48" t="s">
        <v>128</v>
      </c>
      <c r="H16" s="23">
        <f t="shared" si="1"/>
        <v>196585</v>
      </c>
      <c r="I16" s="23">
        <v>0</v>
      </c>
      <c r="J16" s="23">
        <v>7796</v>
      </c>
      <c r="K16" s="23">
        <v>4006</v>
      </c>
      <c r="L16" s="23">
        <v>37427</v>
      </c>
      <c r="M16" s="23">
        <v>55178</v>
      </c>
      <c r="N16" s="23">
        <v>55347</v>
      </c>
      <c r="O16" s="23">
        <v>26167</v>
      </c>
      <c r="P16" s="23">
        <v>6423</v>
      </c>
      <c r="Q16" s="23">
        <v>4241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8"/>
    </row>
    <row r="17" spans="2:44">
      <c r="B17" s="5"/>
      <c r="E17" s="18">
        <f t="shared" si="3"/>
        <v>7</v>
      </c>
      <c r="F17" s="48" t="s">
        <v>123</v>
      </c>
      <c r="H17" s="23">
        <f t="shared" si="1"/>
        <v>2062</v>
      </c>
      <c r="I17" s="23">
        <v>0</v>
      </c>
      <c r="J17" s="23">
        <v>301</v>
      </c>
      <c r="K17" s="23">
        <v>90</v>
      </c>
      <c r="L17" s="23">
        <v>162</v>
      </c>
      <c r="M17" s="23">
        <v>280</v>
      </c>
      <c r="N17" s="23">
        <v>279</v>
      </c>
      <c r="O17" s="23">
        <v>467</v>
      </c>
      <c r="P17" s="23">
        <v>204</v>
      </c>
      <c r="Q17" s="23">
        <v>201</v>
      </c>
      <c r="R17" s="23">
        <v>13</v>
      </c>
      <c r="S17" s="23">
        <v>8</v>
      </c>
      <c r="T17" s="23">
        <v>8</v>
      </c>
      <c r="U17" s="23">
        <v>8</v>
      </c>
      <c r="V17" s="23">
        <v>8</v>
      </c>
      <c r="W17" s="23">
        <v>8</v>
      </c>
      <c r="X17" s="23">
        <v>4</v>
      </c>
      <c r="Y17" s="23">
        <v>4</v>
      </c>
      <c r="Z17" s="23">
        <v>4</v>
      </c>
      <c r="AA17" s="23">
        <v>4</v>
      </c>
      <c r="AB17" s="23">
        <v>4</v>
      </c>
      <c r="AC17" s="23">
        <v>1</v>
      </c>
      <c r="AD17" s="23">
        <v>1</v>
      </c>
      <c r="AE17" s="23">
        <v>1</v>
      </c>
      <c r="AF17" s="23">
        <v>1</v>
      </c>
      <c r="AG17" s="23">
        <v>1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8"/>
    </row>
    <row r="18" spans="2:44">
      <c r="B18" s="5"/>
      <c r="F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8"/>
    </row>
    <row r="19" spans="2:44">
      <c r="B19" s="5"/>
      <c r="E19" s="20"/>
      <c r="F19" s="10" t="s">
        <v>36</v>
      </c>
      <c r="G19" s="20"/>
      <c r="H19" s="27">
        <f>SUM(I19:AQ19)</f>
        <v>996065</v>
      </c>
      <c r="I19" s="27">
        <f t="shared" ref="I19:AQ19" si="4">SUM(I20:I26)</f>
        <v>0</v>
      </c>
      <c r="J19" s="27">
        <f t="shared" si="4"/>
        <v>55209</v>
      </c>
      <c r="K19" s="27">
        <f t="shared" si="4"/>
        <v>106682</v>
      </c>
      <c r="L19" s="27">
        <f t="shared" si="4"/>
        <v>110595</v>
      </c>
      <c r="M19" s="27">
        <f t="shared" si="4"/>
        <v>120871</v>
      </c>
      <c r="N19" s="27">
        <f t="shared" si="4"/>
        <v>116699</v>
      </c>
      <c r="O19" s="27">
        <f t="shared" si="4"/>
        <v>85843</v>
      </c>
      <c r="P19" s="27">
        <f t="shared" si="4"/>
        <v>70139</v>
      </c>
      <c r="Q19" s="27">
        <f t="shared" si="4"/>
        <v>67426</v>
      </c>
      <c r="R19" s="27">
        <f t="shared" si="4"/>
        <v>55282</v>
      </c>
      <c r="S19" s="27">
        <f t="shared" si="4"/>
        <v>48659</v>
      </c>
      <c r="T19" s="27">
        <f t="shared" si="4"/>
        <v>43121</v>
      </c>
      <c r="U19" s="27">
        <f t="shared" si="4"/>
        <v>43163</v>
      </c>
      <c r="V19" s="27">
        <f t="shared" si="4"/>
        <v>12350</v>
      </c>
      <c r="W19" s="27">
        <f t="shared" si="4"/>
        <v>12350</v>
      </c>
      <c r="X19" s="27">
        <f t="shared" si="4"/>
        <v>6831</v>
      </c>
      <c r="Y19" s="27">
        <f t="shared" si="4"/>
        <v>6799</v>
      </c>
      <c r="Z19" s="27">
        <f t="shared" si="4"/>
        <v>6800</v>
      </c>
      <c r="AA19" s="27">
        <f t="shared" si="4"/>
        <v>6674</v>
      </c>
      <c r="AB19" s="27">
        <f t="shared" si="4"/>
        <v>6674</v>
      </c>
      <c r="AC19" s="27">
        <f t="shared" si="4"/>
        <v>1932</v>
      </c>
      <c r="AD19" s="27">
        <f t="shared" si="4"/>
        <v>1932</v>
      </c>
      <c r="AE19" s="27">
        <f t="shared" si="4"/>
        <v>1932</v>
      </c>
      <c r="AF19" s="27">
        <f t="shared" si="4"/>
        <v>1932</v>
      </c>
      <c r="AG19" s="27">
        <f t="shared" si="4"/>
        <v>1932</v>
      </c>
      <c r="AH19" s="27">
        <f t="shared" si="4"/>
        <v>691</v>
      </c>
      <c r="AI19" s="27">
        <f t="shared" si="4"/>
        <v>691</v>
      </c>
      <c r="AJ19" s="27">
        <f t="shared" si="4"/>
        <v>691</v>
      </c>
      <c r="AK19" s="27">
        <f t="shared" si="4"/>
        <v>691</v>
      </c>
      <c r="AL19" s="27">
        <f t="shared" si="4"/>
        <v>691</v>
      </c>
      <c r="AM19" s="27">
        <f t="shared" si="4"/>
        <v>194</v>
      </c>
      <c r="AN19" s="27">
        <f t="shared" si="4"/>
        <v>194</v>
      </c>
      <c r="AO19" s="27">
        <f t="shared" si="4"/>
        <v>194</v>
      </c>
      <c r="AP19" s="27">
        <f t="shared" si="4"/>
        <v>194</v>
      </c>
      <c r="AQ19" s="27">
        <f t="shared" si="4"/>
        <v>7</v>
      </c>
      <c r="AR19" s="8"/>
    </row>
    <row r="20" spans="2:44">
      <c r="B20" s="5"/>
      <c r="E20" s="18">
        <v>1</v>
      </c>
      <c r="F20" s="48" t="s">
        <v>127</v>
      </c>
      <c r="H20" s="23">
        <f t="shared" ref="H20:H26" si="5">SUM(I20:AQ20)</f>
        <v>38636</v>
      </c>
      <c r="I20" s="23">
        <v>0</v>
      </c>
      <c r="J20" s="23">
        <v>1340</v>
      </c>
      <c r="K20" s="23">
        <v>2707</v>
      </c>
      <c r="L20" s="23">
        <v>2755</v>
      </c>
      <c r="M20" s="23">
        <v>2804</v>
      </c>
      <c r="N20" s="23">
        <v>2636</v>
      </c>
      <c r="O20" s="23">
        <v>2678</v>
      </c>
      <c r="P20" s="23">
        <v>2350</v>
      </c>
      <c r="Q20" s="23">
        <v>2392</v>
      </c>
      <c r="R20" s="23">
        <v>2434</v>
      </c>
      <c r="S20" s="23">
        <v>2120</v>
      </c>
      <c r="T20" s="23">
        <v>2151</v>
      </c>
      <c r="U20" s="23">
        <v>2183</v>
      </c>
      <c r="V20" s="23">
        <v>1189</v>
      </c>
      <c r="W20" s="23">
        <v>1189</v>
      </c>
      <c r="X20" s="23">
        <v>950</v>
      </c>
      <c r="Y20" s="23">
        <v>919</v>
      </c>
      <c r="Z20" s="23">
        <v>919</v>
      </c>
      <c r="AA20" s="23">
        <v>793</v>
      </c>
      <c r="AB20" s="23">
        <v>793</v>
      </c>
      <c r="AC20" s="23">
        <v>457</v>
      </c>
      <c r="AD20" s="23">
        <v>457</v>
      </c>
      <c r="AE20" s="23">
        <v>457</v>
      </c>
      <c r="AF20" s="23">
        <v>457</v>
      </c>
      <c r="AG20" s="23">
        <v>457</v>
      </c>
      <c r="AH20" s="23">
        <v>209</v>
      </c>
      <c r="AI20" s="23">
        <v>209</v>
      </c>
      <c r="AJ20" s="23">
        <v>209</v>
      </c>
      <c r="AK20" s="23">
        <v>209</v>
      </c>
      <c r="AL20" s="23">
        <v>209</v>
      </c>
      <c r="AM20" s="23">
        <v>1</v>
      </c>
      <c r="AN20" s="23">
        <v>1</v>
      </c>
      <c r="AO20" s="23">
        <v>1</v>
      </c>
      <c r="AP20" s="23">
        <v>1</v>
      </c>
      <c r="AQ20" s="23">
        <v>0</v>
      </c>
      <c r="AR20" s="8"/>
    </row>
    <row r="21" spans="2:44">
      <c r="B21" s="5"/>
      <c r="E21" s="18">
        <f>E20+1</f>
        <v>2</v>
      </c>
      <c r="F21" s="48" t="s">
        <v>119</v>
      </c>
      <c r="H21" s="23">
        <f t="shared" ref="H21" si="6">SUM(I21:AQ21)</f>
        <v>42326</v>
      </c>
      <c r="I21" s="23">
        <v>0</v>
      </c>
      <c r="J21" s="23">
        <v>1627</v>
      </c>
      <c r="K21" s="23">
        <v>2848</v>
      </c>
      <c r="L21" s="23">
        <v>2862</v>
      </c>
      <c r="M21" s="23">
        <v>2940</v>
      </c>
      <c r="N21" s="23">
        <v>2878</v>
      </c>
      <c r="O21" s="23">
        <v>2891</v>
      </c>
      <c r="P21" s="23">
        <v>1972</v>
      </c>
      <c r="Q21" s="23">
        <v>1986</v>
      </c>
      <c r="R21" s="23">
        <v>1935</v>
      </c>
      <c r="S21" s="23">
        <v>1615</v>
      </c>
      <c r="T21" s="23">
        <v>1626</v>
      </c>
      <c r="U21" s="23">
        <v>1637</v>
      </c>
      <c r="V21" s="23">
        <v>1320</v>
      </c>
      <c r="W21" s="23">
        <v>1320</v>
      </c>
      <c r="X21" s="23">
        <v>1194</v>
      </c>
      <c r="Y21" s="23">
        <v>1194</v>
      </c>
      <c r="Z21" s="23">
        <v>1194</v>
      </c>
      <c r="AA21" s="23">
        <v>1194</v>
      </c>
      <c r="AB21" s="23">
        <v>1194</v>
      </c>
      <c r="AC21" s="23">
        <v>765</v>
      </c>
      <c r="AD21" s="23">
        <v>765</v>
      </c>
      <c r="AE21" s="23">
        <v>765</v>
      </c>
      <c r="AF21" s="23">
        <v>765</v>
      </c>
      <c r="AG21" s="23">
        <v>765</v>
      </c>
      <c r="AH21" s="23">
        <v>459</v>
      </c>
      <c r="AI21" s="23">
        <v>459</v>
      </c>
      <c r="AJ21" s="23">
        <v>459</v>
      </c>
      <c r="AK21" s="23">
        <v>459</v>
      </c>
      <c r="AL21" s="23">
        <v>459</v>
      </c>
      <c r="AM21" s="23">
        <v>193</v>
      </c>
      <c r="AN21" s="23">
        <v>193</v>
      </c>
      <c r="AO21" s="23">
        <v>193</v>
      </c>
      <c r="AP21" s="23">
        <v>193</v>
      </c>
      <c r="AQ21" s="23">
        <v>7</v>
      </c>
      <c r="AR21" s="8"/>
    </row>
    <row r="22" spans="2:44">
      <c r="B22" s="5"/>
      <c r="E22" s="18">
        <f t="shared" ref="E22:E26" si="7">E21+1</f>
        <v>3</v>
      </c>
      <c r="F22" s="48" t="s">
        <v>120</v>
      </c>
      <c r="H22" s="23">
        <f t="shared" si="5"/>
        <v>13925</v>
      </c>
      <c r="I22" s="23">
        <v>0</v>
      </c>
      <c r="J22" s="23">
        <v>415</v>
      </c>
      <c r="K22" s="23">
        <v>2011</v>
      </c>
      <c r="L22" s="23">
        <v>2045</v>
      </c>
      <c r="M22" s="23">
        <v>2199</v>
      </c>
      <c r="N22" s="23">
        <v>2042</v>
      </c>
      <c r="O22" s="23">
        <v>1202</v>
      </c>
      <c r="P22" s="23">
        <v>474</v>
      </c>
      <c r="Q22" s="23">
        <v>474</v>
      </c>
      <c r="R22" s="23">
        <v>373</v>
      </c>
      <c r="S22" s="23">
        <v>262</v>
      </c>
      <c r="T22" s="23">
        <v>262</v>
      </c>
      <c r="U22" s="23">
        <v>262</v>
      </c>
      <c r="V22" s="23">
        <v>262</v>
      </c>
      <c r="W22" s="23">
        <v>262</v>
      </c>
      <c r="X22" s="23">
        <v>166</v>
      </c>
      <c r="Y22" s="23">
        <v>166</v>
      </c>
      <c r="Z22" s="23">
        <v>166</v>
      </c>
      <c r="AA22" s="23">
        <v>166</v>
      </c>
      <c r="AB22" s="23">
        <v>166</v>
      </c>
      <c r="AC22" s="23">
        <v>87</v>
      </c>
      <c r="AD22" s="23">
        <v>87</v>
      </c>
      <c r="AE22" s="23">
        <v>87</v>
      </c>
      <c r="AF22" s="23">
        <v>87</v>
      </c>
      <c r="AG22" s="23">
        <v>87</v>
      </c>
      <c r="AH22" s="23">
        <v>23</v>
      </c>
      <c r="AI22" s="23">
        <v>23</v>
      </c>
      <c r="AJ22" s="23">
        <v>23</v>
      </c>
      <c r="AK22" s="23">
        <v>23</v>
      </c>
      <c r="AL22" s="23">
        <v>23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8"/>
    </row>
    <row r="23" spans="2:44">
      <c r="B23" s="5"/>
      <c r="E23" s="18">
        <f t="shared" si="7"/>
        <v>4</v>
      </c>
      <c r="F23" s="48" t="s">
        <v>121</v>
      </c>
      <c r="H23" s="23">
        <f t="shared" si="5"/>
        <v>158468</v>
      </c>
      <c r="I23" s="23">
        <v>0</v>
      </c>
      <c r="J23" s="23">
        <v>10165</v>
      </c>
      <c r="K23" s="23">
        <v>22451</v>
      </c>
      <c r="L23" s="23">
        <v>23313</v>
      </c>
      <c r="M23" s="23">
        <v>23809</v>
      </c>
      <c r="N23" s="23">
        <v>22262</v>
      </c>
      <c r="O23" s="23">
        <v>8001</v>
      </c>
      <c r="P23" s="23">
        <v>6810</v>
      </c>
      <c r="Q23" s="23">
        <v>6236</v>
      </c>
      <c r="R23" s="23">
        <v>6236</v>
      </c>
      <c r="S23" s="23">
        <v>3910</v>
      </c>
      <c r="T23" s="23">
        <v>3910</v>
      </c>
      <c r="U23" s="23">
        <v>3910</v>
      </c>
      <c r="V23" s="23">
        <v>3910</v>
      </c>
      <c r="W23" s="23">
        <v>3910</v>
      </c>
      <c r="X23" s="23">
        <v>1813</v>
      </c>
      <c r="Y23" s="23">
        <v>1813</v>
      </c>
      <c r="Z23" s="23">
        <v>1813</v>
      </c>
      <c r="AA23" s="23">
        <v>1813</v>
      </c>
      <c r="AB23" s="23">
        <v>1813</v>
      </c>
      <c r="AC23" s="23">
        <v>114</v>
      </c>
      <c r="AD23" s="23">
        <v>114</v>
      </c>
      <c r="AE23" s="23">
        <v>114</v>
      </c>
      <c r="AF23" s="23">
        <v>114</v>
      </c>
      <c r="AG23" s="23">
        <v>114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8"/>
    </row>
    <row r="24" spans="2:44">
      <c r="B24" s="5"/>
      <c r="E24" s="18">
        <f t="shared" si="7"/>
        <v>5</v>
      </c>
      <c r="F24" s="48" t="s">
        <v>122</v>
      </c>
      <c r="H24" s="23">
        <f t="shared" si="5"/>
        <v>28662</v>
      </c>
      <c r="I24" s="23">
        <v>0</v>
      </c>
      <c r="J24" s="23">
        <v>1409</v>
      </c>
      <c r="K24" s="23">
        <v>4486</v>
      </c>
      <c r="L24" s="23">
        <v>4586</v>
      </c>
      <c r="M24" s="23">
        <v>5106</v>
      </c>
      <c r="N24" s="23">
        <v>4960</v>
      </c>
      <c r="O24" s="23">
        <v>1459</v>
      </c>
      <c r="P24" s="23">
        <v>1107</v>
      </c>
      <c r="Q24" s="23">
        <v>1107</v>
      </c>
      <c r="R24" s="23">
        <v>687</v>
      </c>
      <c r="S24" s="23">
        <v>426</v>
      </c>
      <c r="T24" s="23">
        <v>426</v>
      </c>
      <c r="U24" s="23">
        <v>426</v>
      </c>
      <c r="V24" s="23">
        <v>426</v>
      </c>
      <c r="W24" s="23">
        <v>426</v>
      </c>
      <c r="X24" s="23">
        <v>255</v>
      </c>
      <c r="Y24" s="23">
        <v>255</v>
      </c>
      <c r="Z24" s="23">
        <v>255</v>
      </c>
      <c r="AA24" s="23">
        <v>255</v>
      </c>
      <c r="AB24" s="23">
        <v>255</v>
      </c>
      <c r="AC24" s="23">
        <v>70</v>
      </c>
      <c r="AD24" s="23">
        <v>70</v>
      </c>
      <c r="AE24" s="23">
        <v>70</v>
      </c>
      <c r="AF24" s="23">
        <v>70</v>
      </c>
      <c r="AG24" s="23">
        <v>70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8"/>
    </row>
    <row r="25" spans="2:44">
      <c r="B25" s="5"/>
      <c r="E25" s="18">
        <f t="shared" si="7"/>
        <v>6</v>
      </c>
      <c r="F25" s="48" t="s">
        <v>128</v>
      </c>
      <c r="H25" s="23">
        <f t="shared" si="5"/>
        <v>570004</v>
      </c>
      <c r="I25" s="23">
        <v>0</v>
      </c>
      <c r="J25" s="23">
        <v>35320</v>
      </c>
      <c r="K25" s="23">
        <v>50466</v>
      </c>
      <c r="L25" s="23">
        <v>51346</v>
      </c>
      <c r="M25" s="23">
        <v>59089</v>
      </c>
      <c r="N25" s="23">
        <v>57400</v>
      </c>
      <c r="O25" s="23">
        <v>63344</v>
      </c>
      <c r="P25" s="23">
        <v>51659</v>
      </c>
      <c r="Q25" s="23">
        <v>50587</v>
      </c>
      <c r="R25" s="23">
        <v>39356</v>
      </c>
      <c r="S25" s="23">
        <v>37564</v>
      </c>
      <c r="T25" s="23">
        <v>31984</v>
      </c>
      <c r="U25" s="23">
        <v>31983</v>
      </c>
      <c r="V25" s="23">
        <v>2481</v>
      </c>
      <c r="W25" s="23">
        <v>2481</v>
      </c>
      <c r="X25" s="23">
        <v>989</v>
      </c>
      <c r="Y25" s="23">
        <v>988</v>
      </c>
      <c r="Z25" s="23">
        <v>989</v>
      </c>
      <c r="AA25" s="23">
        <v>989</v>
      </c>
      <c r="AB25" s="23">
        <v>989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8"/>
    </row>
    <row r="26" spans="2:44">
      <c r="B26" s="5"/>
      <c r="E26" s="18">
        <f t="shared" si="7"/>
        <v>7</v>
      </c>
      <c r="F26" s="48" t="s">
        <v>123</v>
      </c>
      <c r="H26" s="23">
        <f t="shared" si="5"/>
        <v>144044</v>
      </c>
      <c r="I26" s="23">
        <v>0</v>
      </c>
      <c r="J26" s="23">
        <v>4933</v>
      </c>
      <c r="K26" s="23">
        <v>21713</v>
      </c>
      <c r="L26" s="23">
        <v>23688</v>
      </c>
      <c r="M26" s="23">
        <v>24924</v>
      </c>
      <c r="N26" s="23">
        <v>24521</v>
      </c>
      <c r="O26" s="23">
        <v>6268</v>
      </c>
      <c r="P26" s="23">
        <v>5767</v>
      </c>
      <c r="Q26" s="23">
        <v>4644</v>
      </c>
      <c r="R26" s="23">
        <v>4261</v>
      </c>
      <c r="S26" s="23">
        <v>2762</v>
      </c>
      <c r="T26" s="23">
        <v>2762</v>
      </c>
      <c r="U26" s="23">
        <v>2762</v>
      </c>
      <c r="V26" s="23">
        <v>2762</v>
      </c>
      <c r="W26" s="23">
        <v>2762</v>
      </c>
      <c r="X26" s="23">
        <v>1464</v>
      </c>
      <c r="Y26" s="23">
        <v>1464</v>
      </c>
      <c r="Z26" s="23">
        <v>1464</v>
      </c>
      <c r="AA26" s="23">
        <v>1464</v>
      </c>
      <c r="AB26" s="23">
        <v>1464</v>
      </c>
      <c r="AC26" s="23">
        <v>439</v>
      </c>
      <c r="AD26" s="23">
        <v>439</v>
      </c>
      <c r="AE26" s="23">
        <v>439</v>
      </c>
      <c r="AF26" s="23">
        <v>439</v>
      </c>
      <c r="AG26" s="23">
        <v>439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8"/>
    </row>
    <row r="27" spans="2:44">
      <c r="B27" s="5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8"/>
    </row>
    <row r="28" spans="2:44">
      <c r="B28" s="5"/>
      <c r="E28" s="20"/>
      <c r="F28" s="20" t="s">
        <v>37</v>
      </c>
      <c r="G28" s="20"/>
      <c r="H28" s="27">
        <f>SUM(I28:AQ28)</f>
        <v>14517</v>
      </c>
      <c r="I28" s="27">
        <f t="shared" ref="I28:AQ28" si="8">SUM(I29:I35)</f>
        <v>0</v>
      </c>
      <c r="J28" s="27">
        <f t="shared" si="8"/>
        <v>500</v>
      </c>
      <c r="K28" s="27">
        <f t="shared" si="8"/>
        <v>368</v>
      </c>
      <c r="L28" s="27">
        <f t="shared" si="8"/>
        <v>2182</v>
      </c>
      <c r="M28" s="27">
        <f t="shared" si="8"/>
        <v>3287</v>
      </c>
      <c r="N28" s="27">
        <f t="shared" si="8"/>
        <v>3274</v>
      </c>
      <c r="O28" s="27">
        <f t="shared" si="8"/>
        <v>1881</v>
      </c>
      <c r="P28" s="27">
        <f t="shared" si="8"/>
        <v>462</v>
      </c>
      <c r="Q28" s="27">
        <f t="shared" si="8"/>
        <v>353</v>
      </c>
      <c r="R28" s="27">
        <f t="shared" si="8"/>
        <v>85</v>
      </c>
      <c r="S28" s="27">
        <f t="shared" si="8"/>
        <v>85</v>
      </c>
      <c r="T28" s="27">
        <f t="shared" si="8"/>
        <v>85</v>
      </c>
      <c r="U28" s="27">
        <f t="shared" si="8"/>
        <v>85</v>
      </c>
      <c r="V28" s="27">
        <f t="shared" si="8"/>
        <v>85</v>
      </c>
      <c r="W28" s="27">
        <f t="shared" si="8"/>
        <v>85</v>
      </c>
      <c r="X28" s="27">
        <f t="shared" si="8"/>
        <v>85</v>
      </c>
      <c r="Y28" s="27">
        <f t="shared" si="8"/>
        <v>85</v>
      </c>
      <c r="Z28" s="27">
        <f t="shared" si="8"/>
        <v>85</v>
      </c>
      <c r="AA28" s="27">
        <f t="shared" si="8"/>
        <v>85</v>
      </c>
      <c r="AB28" s="27">
        <f t="shared" si="8"/>
        <v>85</v>
      </c>
      <c r="AC28" s="27">
        <f t="shared" si="8"/>
        <v>85</v>
      </c>
      <c r="AD28" s="27">
        <f t="shared" si="8"/>
        <v>85</v>
      </c>
      <c r="AE28" s="27">
        <f t="shared" si="8"/>
        <v>85</v>
      </c>
      <c r="AF28" s="27">
        <f t="shared" si="8"/>
        <v>85</v>
      </c>
      <c r="AG28" s="27">
        <f t="shared" si="8"/>
        <v>85</v>
      </c>
      <c r="AH28" s="27">
        <f t="shared" si="8"/>
        <v>85</v>
      </c>
      <c r="AI28" s="27">
        <f t="shared" si="8"/>
        <v>85</v>
      </c>
      <c r="AJ28" s="27">
        <f t="shared" si="8"/>
        <v>85</v>
      </c>
      <c r="AK28" s="27">
        <f t="shared" si="8"/>
        <v>85</v>
      </c>
      <c r="AL28" s="27">
        <f t="shared" si="8"/>
        <v>85</v>
      </c>
      <c r="AM28" s="27">
        <f t="shared" si="8"/>
        <v>85</v>
      </c>
      <c r="AN28" s="27">
        <f t="shared" si="8"/>
        <v>85</v>
      </c>
      <c r="AO28" s="27">
        <f t="shared" si="8"/>
        <v>85</v>
      </c>
      <c r="AP28" s="27">
        <f t="shared" si="8"/>
        <v>85</v>
      </c>
      <c r="AQ28" s="27">
        <f t="shared" si="8"/>
        <v>85</v>
      </c>
      <c r="AR28" s="8"/>
    </row>
    <row r="29" spans="2:44">
      <c r="B29" s="5"/>
      <c r="E29" s="18">
        <v>1</v>
      </c>
      <c r="F29" s="48" t="s">
        <v>127</v>
      </c>
      <c r="H29" s="23">
        <f t="shared" ref="H29:H35" si="9">SUM(I29:AQ29)</f>
        <v>270</v>
      </c>
      <c r="I29" s="23">
        <v>0</v>
      </c>
      <c r="J29" s="23">
        <v>0</v>
      </c>
      <c r="K29" s="23">
        <v>26</v>
      </c>
      <c r="L29" s="23">
        <v>26</v>
      </c>
      <c r="M29" s="23">
        <v>26</v>
      </c>
      <c r="N29" s="23">
        <v>26</v>
      </c>
      <c r="O29" s="23">
        <v>26</v>
      </c>
      <c r="P29" s="23">
        <v>5</v>
      </c>
      <c r="Q29" s="23">
        <v>5</v>
      </c>
      <c r="R29" s="23">
        <v>5</v>
      </c>
      <c r="S29" s="23">
        <v>5</v>
      </c>
      <c r="T29" s="23">
        <v>5</v>
      </c>
      <c r="U29" s="23">
        <v>5</v>
      </c>
      <c r="V29" s="23">
        <v>5</v>
      </c>
      <c r="W29" s="23">
        <v>5</v>
      </c>
      <c r="X29" s="23">
        <v>5</v>
      </c>
      <c r="Y29" s="23">
        <v>5</v>
      </c>
      <c r="Z29" s="23">
        <v>5</v>
      </c>
      <c r="AA29" s="23">
        <v>5</v>
      </c>
      <c r="AB29" s="23">
        <v>5</v>
      </c>
      <c r="AC29" s="23">
        <v>5</v>
      </c>
      <c r="AD29" s="23">
        <v>5</v>
      </c>
      <c r="AE29" s="23">
        <v>5</v>
      </c>
      <c r="AF29" s="23">
        <v>5</v>
      </c>
      <c r="AG29" s="23">
        <v>5</v>
      </c>
      <c r="AH29" s="23">
        <v>5</v>
      </c>
      <c r="AI29" s="23">
        <v>5</v>
      </c>
      <c r="AJ29" s="23">
        <v>5</v>
      </c>
      <c r="AK29" s="23">
        <v>5</v>
      </c>
      <c r="AL29" s="23">
        <v>5</v>
      </c>
      <c r="AM29" s="23">
        <v>5</v>
      </c>
      <c r="AN29" s="23">
        <v>5</v>
      </c>
      <c r="AO29" s="23">
        <v>5</v>
      </c>
      <c r="AP29" s="23">
        <v>5</v>
      </c>
      <c r="AQ29" s="23">
        <v>5</v>
      </c>
      <c r="AR29" s="8"/>
    </row>
    <row r="30" spans="2:44">
      <c r="B30" s="5"/>
      <c r="E30" s="18">
        <f>E29+1</f>
        <v>2</v>
      </c>
      <c r="F30" s="48" t="s">
        <v>119</v>
      </c>
      <c r="H30" s="23">
        <f t="shared" ref="H30" si="10">SUM(I30:AQ30)</f>
        <v>505</v>
      </c>
      <c r="I30" s="23">
        <v>0</v>
      </c>
      <c r="J30" s="23">
        <v>0</v>
      </c>
      <c r="K30" s="23">
        <v>45</v>
      </c>
      <c r="L30" s="23">
        <v>45</v>
      </c>
      <c r="M30" s="23">
        <v>45</v>
      </c>
      <c r="N30" s="23">
        <v>45</v>
      </c>
      <c r="O30" s="23">
        <v>45</v>
      </c>
      <c r="P30" s="23">
        <v>10</v>
      </c>
      <c r="Q30" s="23">
        <v>10</v>
      </c>
      <c r="R30" s="23">
        <v>10</v>
      </c>
      <c r="S30" s="23">
        <v>10</v>
      </c>
      <c r="T30" s="23">
        <v>10</v>
      </c>
      <c r="U30" s="23">
        <v>10</v>
      </c>
      <c r="V30" s="23">
        <v>10</v>
      </c>
      <c r="W30" s="23">
        <v>10</v>
      </c>
      <c r="X30" s="23">
        <v>10</v>
      </c>
      <c r="Y30" s="23">
        <v>10</v>
      </c>
      <c r="Z30" s="23">
        <v>10</v>
      </c>
      <c r="AA30" s="23">
        <v>10</v>
      </c>
      <c r="AB30" s="23">
        <v>10</v>
      </c>
      <c r="AC30" s="23">
        <v>10</v>
      </c>
      <c r="AD30" s="23">
        <v>10</v>
      </c>
      <c r="AE30" s="23">
        <v>10</v>
      </c>
      <c r="AF30" s="23">
        <v>10</v>
      </c>
      <c r="AG30" s="23">
        <v>10</v>
      </c>
      <c r="AH30" s="23">
        <v>10</v>
      </c>
      <c r="AI30" s="23">
        <v>10</v>
      </c>
      <c r="AJ30" s="23">
        <v>10</v>
      </c>
      <c r="AK30" s="23">
        <v>10</v>
      </c>
      <c r="AL30" s="23">
        <v>10</v>
      </c>
      <c r="AM30" s="23">
        <v>10</v>
      </c>
      <c r="AN30" s="23">
        <v>10</v>
      </c>
      <c r="AO30" s="23">
        <v>10</v>
      </c>
      <c r="AP30" s="23">
        <v>10</v>
      </c>
      <c r="AQ30" s="23">
        <v>10</v>
      </c>
      <c r="AR30" s="8"/>
    </row>
    <row r="31" spans="2:44">
      <c r="B31" s="5"/>
      <c r="E31" s="18">
        <f t="shared" ref="E31:E35" si="11">E30+1</f>
        <v>3</v>
      </c>
      <c r="F31" s="48" t="s">
        <v>120</v>
      </c>
      <c r="H31" s="23">
        <f t="shared" si="9"/>
        <v>265</v>
      </c>
      <c r="I31" s="23">
        <v>0</v>
      </c>
      <c r="J31" s="23">
        <v>0</v>
      </c>
      <c r="K31" s="23">
        <v>35</v>
      </c>
      <c r="L31" s="23">
        <v>24</v>
      </c>
      <c r="M31" s="23">
        <v>24</v>
      </c>
      <c r="N31" s="23">
        <v>21</v>
      </c>
      <c r="O31" s="23">
        <v>21</v>
      </c>
      <c r="P31" s="23">
        <v>5</v>
      </c>
      <c r="Q31" s="23">
        <v>5</v>
      </c>
      <c r="R31" s="23">
        <v>5</v>
      </c>
      <c r="S31" s="23">
        <v>5</v>
      </c>
      <c r="T31" s="23">
        <v>5</v>
      </c>
      <c r="U31" s="23">
        <v>5</v>
      </c>
      <c r="V31" s="23">
        <v>5</v>
      </c>
      <c r="W31" s="23">
        <v>5</v>
      </c>
      <c r="X31" s="23">
        <v>5</v>
      </c>
      <c r="Y31" s="23">
        <v>5</v>
      </c>
      <c r="Z31" s="23">
        <v>5</v>
      </c>
      <c r="AA31" s="23">
        <v>5</v>
      </c>
      <c r="AB31" s="23">
        <v>5</v>
      </c>
      <c r="AC31" s="23">
        <v>5</v>
      </c>
      <c r="AD31" s="23">
        <v>5</v>
      </c>
      <c r="AE31" s="23">
        <v>5</v>
      </c>
      <c r="AF31" s="23">
        <v>5</v>
      </c>
      <c r="AG31" s="23">
        <v>5</v>
      </c>
      <c r="AH31" s="23">
        <v>5</v>
      </c>
      <c r="AI31" s="23">
        <v>5</v>
      </c>
      <c r="AJ31" s="23">
        <v>5</v>
      </c>
      <c r="AK31" s="23">
        <v>5</v>
      </c>
      <c r="AL31" s="23">
        <v>5</v>
      </c>
      <c r="AM31" s="23">
        <v>5</v>
      </c>
      <c r="AN31" s="23">
        <v>5</v>
      </c>
      <c r="AO31" s="23">
        <v>5</v>
      </c>
      <c r="AP31" s="23">
        <v>5</v>
      </c>
      <c r="AQ31" s="23">
        <v>5</v>
      </c>
      <c r="AR31" s="8"/>
    </row>
    <row r="32" spans="2:44">
      <c r="B32" s="5"/>
      <c r="E32" s="18">
        <f t="shared" si="11"/>
        <v>4</v>
      </c>
      <c r="F32" s="48" t="s">
        <v>121</v>
      </c>
      <c r="H32" s="23">
        <f t="shared" si="9"/>
        <v>774</v>
      </c>
      <c r="I32" s="23">
        <v>0</v>
      </c>
      <c r="J32" s="23">
        <v>0</v>
      </c>
      <c r="K32" s="23">
        <v>10</v>
      </c>
      <c r="L32" s="23">
        <v>10</v>
      </c>
      <c r="M32" s="23">
        <v>114</v>
      </c>
      <c r="N32" s="23">
        <v>112</v>
      </c>
      <c r="O32" s="23">
        <v>258</v>
      </c>
      <c r="P32" s="23">
        <v>44</v>
      </c>
      <c r="Q32" s="23">
        <v>44</v>
      </c>
      <c r="R32" s="23">
        <v>7</v>
      </c>
      <c r="S32" s="23">
        <v>7</v>
      </c>
      <c r="T32" s="23">
        <v>7</v>
      </c>
      <c r="U32" s="23">
        <v>7</v>
      </c>
      <c r="V32" s="23">
        <v>7</v>
      </c>
      <c r="W32" s="23">
        <v>7</v>
      </c>
      <c r="X32" s="23">
        <v>7</v>
      </c>
      <c r="Y32" s="23">
        <v>7</v>
      </c>
      <c r="Z32" s="23">
        <v>7</v>
      </c>
      <c r="AA32" s="23">
        <v>7</v>
      </c>
      <c r="AB32" s="23">
        <v>7</v>
      </c>
      <c r="AC32" s="23">
        <v>7</v>
      </c>
      <c r="AD32" s="23">
        <v>7</v>
      </c>
      <c r="AE32" s="23">
        <v>7</v>
      </c>
      <c r="AF32" s="23">
        <v>7</v>
      </c>
      <c r="AG32" s="23">
        <v>7</v>
      </c>
      <c r="AH32" s="23">
        <v>7</v>
      </c>
      <c r="AI32" s="23">
        <v>7</v>
      </c>
      <c r="AJ32" s="23">
        <v>7</v>
      </c>
      <c r="AK32" s="23">
        <v>7</v>
      </c>
      <c r="AL32" s="23">
        <v>7</v>
      </c>
      <c r="AM32" s="23">
        <v>7</v>
      </c>
      <c r="AN32" s="23">
        <v>7</v>
      </c>
      <c r="AO32" s="23">
        <v>7</v>
      </c>
      <c r="AP32" s="23">
        <v>7</v>
      </c>
      <c r="AQ32" s="23">
        <v>7</v>
      </c>
      <c r="AR32" s="8"/>
    </row>
    <row r="33" spans="2:44">
      <c r="B33" s="5"/>
      <c r="E33" s="18">
        <f t="shared" si="11"/>
        <v>5</v>
      </c>
      <c r="F33" s="48" t="s">
        <v>122</v>
      </c>
      <c r="H33" s="23">
        <f t="shared" si="9"/>
        <v>1018</v>
      </c>
      <c r="I33" s="23">
        <v>0</v>
      </c>
      <c r="J33" s="23">
        <v>0</v>
      </c>
      <c r="K33" s="23">
        <v>31</v>
      </c>
      <c r="L33" s="23">
        <v>185</v>
      </c>
      <c r="M33" s="23">
        <v>292</v>
      </c>
      <c r="N33" s="23">
        <v>276</v>
      </c>
      <c r="O33" s="23">
        <v>122</v>
      </c>
      <c r="P33" s="23">
        <v>4</v>
      </c>
      <c r="Q33" s="23">
        <v>4</v>
      </c>
      <c r="R33" s="23">
        <v>4</v>
      </c>
      <c r="S33" s="23">
        <v>4</v>
      </c>
      <c r="T33" s="23">
        <v>4</v>
      </c>
      <c r="U33" s="23">
        <v>4</v>
      </c>
      <c r="V33" s="23">
        <v>4</v>
      </c>
      <c r="W33" s="23">
        <v>4</v>
      </c>
      <c r="X33" s="23">
        <v>4</v>
      </c>
      <c r="Y33" s="23">
        <v>4</v>
      </c>
      <c r="Z33" s="23">
        <v>4</v>
      </c>
      <c r="AA33" s="23">
        <v>4</v>
      </c>
      <c r="AB33" s="23">
        <v>4</v>
      </c>
      <c r="AC33" s="23">
        <v>4</v>
      </c>
      <c r="AD33" s="23">
        <v>4</v>
      </c>
      <c r="AE33" s="23">
        <v>4</v>
      </c>
      <c r="AF33" s="23">
        <v>4</v>
      </c>
      <c r="AG33" s="23">
        <v>4</v>
      </c>
      <c r="AH33" s="23">
        <v>4</v>
      </c>
      <c r="AI33" s="23">
        <v>4</v>
      </c>
      <c r="AJ33" s="23">
        <v>4</v>
      </c>
      <c r="AK33" s="23">
        <v>4</v>
      </c>
      <c r="AL33" s="23">
        <v>4</v>
      </c>
      <c r="AM33" s="23">
        <v>4</v>
      </c>
      <c r="AN33" s="23">
        <v>4</v>
      </c>
      <c r="AO33" s="23">
        <v>4</v>
      </c>
      <c r="AP33" s="23">
        <v>4</v>
      </c>
      <c r="AQ33" s="23">
        <v>4</v>
      </c>
      <c r="AR33" s="8"/>
    </row>
    <row r="34" spans="2:44">
      <c r="B34" s="5"/>
      <c r="E34" s="18">
        <f t="shared" si="11"/>
        <v>6</v>
      </c>
      <c r="F34" s="48" t="s">
        <v>128</v>
      </c>
      <c r="H34" s="23">
        <f t="shared" si="9"/>
        <v>11456</v>
      </c>
      <c r="I34" s="23">
        <v>0</v>
      </c>
      <c r="J34" s="23">
        <v>500</v>
      </c>
      <c r="K34" s="23">
        <v>218</v>
      </c>
      <c r="L34" s="23">
        <v>1889</v>
      </c>
      <c r="M34" s="23">
        <v>2777</v>
      </c>
      <c r="N34" s="23">
        <v>2785</v>
      </c>
      <c r="O34" s="23">
        <v>1326</v>
      </c>
      <c r="P34" s="23">
        <v>372</v>
      </c>
      <c r="Q34" s="23">
        <v>263</v>
      </c>
      <c r="R34" s="23">
        <v>51</v>
      </c>
      <c r="S34" s="23">
        <v>51</v>
      </c>
      <c r="T34" s="23">
        <v>51</v>
      </c>
      <c r="U34" s="23">
        <v>51</v>
      </c>
      <c r="V34" s="23">
        <v>51</v>
      </c>
      <c r="W34" s="23">
        <v>51</v>
      </c>
      <c r="X34" s="23">
        <v>51</v>
      </c>
      <c r="Y34" s="23">
        <v>51</v>
      </c>
      <c r="Z34" s="23">
        <v>51</v>
      </c>
      <c r="AA34" s="23">
        <v>51</v>
      </c>
      <c r="AB34" s="23">
        <v>51</v>
      </c>
      <c r="AC34" s="23">
        <v>51</v>
      </c>
      <c r="AD34" s="23">
        <v>51</v>
      </c>
      <c r="AE34" s="23">
        <v>51</v>
      </c>
      <c r="AF34" s="23">
        <v>51</v>
      </c>
      <c r="AG34" s="23">
        <v>51</v>
      </c>
      <c r="AH34" s="23">
        <v>51</v>
      </c>
      <c r="AI34" s="23">
        <v>51</v>
      </c>
      <c r="AJ34" s="23">
        <v>51</v>
      </c>
      <c r="AK34" s="23">
        <v>51</v>
      </c>
      <c r="AL34" s="23">
        <v>51</v>
      </c>
      <c r="AM34" s="23">
        <v>51</v>
      </c>
      <c r="AN34" s="23">
        <v>51</v>
      </c>
      <c r="AO34" s="23">
        <v>51</v>
      </c>
      <c r="AP34" s="23">
        <v>51</v>
      </c>
      <c r="AQ34" s="23">
        <v>51</v>
      </c>
      <c r="AR34" s="8"/>
    </row>
    <row r="35" spans="2:44">
      <c r="B35" s="5"/>
      <c r="E35" s="18">
        <f t="shared" si="11"/>
        <v>7</v>
      </c>
      <c r="F35" s="48" t="s">
        <v>123</v>
      </c>
      <c r="H35" s="23">
        <f t="shared" si="9"/>
        <v>229</v>
      </c>
      <c r="I35" s="23">
        <v>0</v>
      </c>
      <c r="J35" s="23">
        <v>0</v>
      </c>
      <c r="K35" s="23">
        <v>3</v>
      </c>
      <c r="L35" s="23">
        <v>3</v>
      </c>
      <c r="M35" s="23">
        <v>9</v>
      </c>
      <c r="N35" s="23">
        <v>9</v>
      </c>
      <c r="O35" s="23">
        <v>83</v>
      </c>
      <c r="P35" s="23">
        <v>22</v>
      </c>
      <c r="Q35" s="23">
        <v>22</v>
      </c>
      <c r="R35" s="23">
        <v>3</v>
      </c>
      <c r="S35" s="23">
        <v>3</v>
      </c>
      <c r="T35" s="23">
        <v>3</v>
      </c>
      <c r="U35" s="23">
        <v>3</v>
      </c>
      <c r="V35" s="23">
        <v>3</v>
      </c>
      <c r="W35" s="23">
        <v>3</v>
      </c>
      <c r="X35" s="23">
        <v>3</v>
      </c>
      <c r="Y35" s="23">
        <v>3</v>
      </c>
      <c r="Z35" s="23">
        <v>3</v>
      </c>
      <c r="AA35" s="23">
        <v>3</v>
      </c>
      <c r="AB35" s="23">
        <v>3</v>
      </c>
      <c r="AC35" s="23">
        <v>3</v>
      </c>
      <c r="AD35" s="23">
        <v>3</v>
      </c>
      <c r="AE35" s="23">
        <v>3</v>
      </c>
      <c r="AF35" s="23">
        <v>3</v>
      </c>
      <c r="AG35" s="23">
        <v>3</v>
      </c>
      <c r="AH35" s="23">
        <v>3</v>
      </c>
      <c r="AI35" s="23">
        <v>3</v>
      </c>
      <c r="AJ35" s="23">
        <v>3</v>
      </c>
      <c r="AK35" s="23">
        <v>3</v>
      </c>
      <c r="AL35" s="23">
        <v>3</v>
      </c>
      <c r="AM35" s="23">
        <v>3</v>
      </c>
      <c r="AN35" s="23">
        <v>3</v>
      </c>
      <c r="AO35" s="23">
        <v>3</v>
      </c>
      <c r="AP35" s="23">
        <v>3</v>
      </c>
      <c r="AQ35" s="23">
        <v>3</v>
      </c>
      <c r="AR35" s="8"/>
    </row>
    <row r="36" spans="2:44">
      <c r="B36" s="5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8"/>
    </row>
    <row r="37" spans="2:44">
      <c r="B37" s="5"/>
      <c r="E37" s="20"/>
      <c r="F37" s="20" t="s">
        <v>38</v>
      </c>
      <c r="G37" s="20"/>
      <c r="H37" s="27">
        <f>SUM(I37:AQ37)</f>
        <v>45128</v>
      </c>
      <c r="I37" s="27">
        <f t="shared" ref="I37:AQ37" si="12">SUM(I38:I44)</f>
        <v>0</v>
      </c>
      <c r="J37" s="27">
        <f t="shared" si="12"/>
        <v>988</v>
      </c>
      <c r="K37" s="27">
        <f t="shared" si="12"/>
        <v>3813</v>
      </c>
      <c r="L37" s="27">
        <f t="shared" si="12"/>
        <v>4173</v>
      </c>
      <c r="M37" s="27">
        <f t="shared" si="12"/>
        <v>5063</v>
      </c>
      <c r="N37" s="27">
        <f t="shared" si="12"/>
        <v>4877</v>
      </c>
      <c r="O37" s="27">
        <f t="shared" si="12"/>
        <v>3422</v>
      </c>
      <c r="P37" s="27">
        <f t="shared" si="12"/>
        <v>3098</v>
      </c>
      <c r="Q37" s="27">
        <f t="shared" si="12"/>
        <v>2822</v>
      </c>
      <c r="R37" s="27">
        <f t="shared" si="12"/>
        <v>1875</v>
      </c>
      <c r="S37" s="27">
        <f t="shared" si="12"/>
        <v>1563</v>
      </c>
      <c r="T37" s="27">
        <f t="shared" si="12"/>
        <v>1008</v>
      </c>
      <c r="U37" s="27">
        <f t="shared" si="12"/>
        <v>1009</v>
      </c>
      <c r="V37" s="27">
        <f t="shared" si="12"/>
        <v>951</v>
      </c>
      <c r="W37" s="27">
        <f t="shared" si="12"/>
        <v>951</v>
      </c>
      <c r="X37" s="27">
        <f t="shared" si="12"/>
        <v>691</v>
      </c>
      <c r="Y37" s="27">
        <f t="shared" si="12"/>
        <v>691</v>
      </c>
      <c r="Z37" s="27">
        <f t="shared" si="12"/>
        <v>691</v>
      </c>
      <c r="AA37" s="27">
        <f t="shared" si="12"/>
        <v>678</v>
      </c>
      <c r="AB37" s="27">
        <f t="shared" si="12"/>
        <v>678</v>
      </c>
      <c r="AC37" s="27">
        <f t="shared" si="12"/>
        <v>453</v>
      </c>
      <c r="AD37" s="27">
        <f t="shared" si="12"/>
        <v>453</v>
      </c>
      <c r="AE37" s="27">
        <f t="shared" si="12"/>
        <v>453</v>
      </c>
      <c r="AF37" s="27">
        <f t="shared" si="12"/>
        <v>453</v>
      </c>
      <c r="AG37" s="27">
        <f t="shared" si="12"/>
        <v>453</v>
      </c>
      <c r="AH37" s="27">
        <f t="shared" si="12"/>
        <v>395</v>
      </c>
      <c r="AI37" s="27">
        <f t="shared" si="12"/>
        <v>395</v>
      </c>
      <c r="AJ37" s="27">
        <f t="shared" si="12"/>
        <v>395</v>
      </c>
      <c r="AK37" s="27">
        <f t="shared" si="12"/>
        <v>395</v>
      </c>
      <c r="AL37" s="27">
        <f t="shared" si="12"/>
        <v>395</v>
      </c>
      <c r="AM37" s="27">
        <f t="shared" si="12"/>
        <v>371</v>
      </c>
      <c r="AN37" s="27">
        <f t="shared" si="12"/>
        <v>371</v>
      </c>
      <c r="AO37" s="27">
        <f t="shared" si="12"/>
        <v>371</v>
      </c>
      <c r="AP37" s="27">
        <f t="shared" si="12"/>
        <v>371</v>
      </c>
      <c r="AQ37" s="27">
        <f t="shared" si="12"/>
        <v>362</v>
      </c>
      <c r="AR37" s="8"/>
    </row>
    <row r="38" spans="2:44">
      <c r="B38" s="5"/>
      <c r="E38" s="18">
        <v>1</v>
      </c>
      <c r="F38" s="48" t="s">
        <v>127</v>
      </c>
      <c r="H38" s="23">
        <f t="shared" ref="H38:H44" si="13">SUM(I38:AQ38)</f>
        <v>1989</v>
      </c>
      <c r="I38" s="23">
        <v>0</v>
      </c>
      <c r="J38" s="23">
        <v>64</v>
      </c>
      <c r="K38" s="23">
        <v>128</v>
      </c>
      <c r="L38" s="23">
        <v>130</v>
      </c>
      <c r="M38" s="23">
        <v>132</v>
      </c>
      <c r="N38" s="23">
        <v>126</v>
      </c>
      <c r="O38" s="23">
        <v>128</v>
      </c>
      <c r="P38" s="23">
        <v>117</v>
      </c>
      <c r="Q38" s="23">
        <v>119</v>
      </c>
      <c r="R38" s="23">
        <v>121</v>
      </c>
      <c r="S38" s="23">
        <v>106</v>
      </c>
      <c r="T38" s="23">
        <v>108</v>
      </c>
      <c r="U38" s="23">
        <v>109</v>
      </c>
      <c r="V38" s="23">
        <v>66</v>
      </c>
      <c r="W38" s="23">
        <v>66</v>
      </c>
      <c r="X38" s="23">
        <v>55</v>
      </c>
      <c r="Y38" s="23">
        <v>55</v>
      </c>
      <c r="Z38" s="23">
        <v>55</v>
      </c>
      <c r="AA38" s="23">
        <v>42</v>
      </c>
      <c r="AB38" s="23">
        <v>42</v>
      </c>
      <c r="AC38" s="23">
        <v>26</v>
      </c>
      <c r="AD38" s="23">
        <v>26</v>
      </c>
      <c r="AE38" s="23">
        <v>26</v>
      </c>
      <c r="AF38" s="23">
        <v>26</v>
      </c>
      <c r="AG38" s="23">
        <v>26</v>
      </c>
      <c r="AH38" s="23">
        <v>14</v>
      </c>
      <c r="AI38" s="23">
        <v>14</v>
      </c>
      <c r="AJ38" s="23">
        <v>14</v>
      </c>
      <c r="AK38" s="23">
        <v>14</v>
      </c>
      <c r="AL38" s="23">
        <v>14</v>
      </c>
      <c r="AM38" s="23">
        <v>4</v>
      </c>
      <c r="AN38" s="23">
        <v>4</v>
      </c>
      <c r="AO38" s="23">
        <v>4</v>
      </c>
      <c r="AP38" s="23">
        <v>4</v>
      </c>
      <c r="AQ38" s="23">
        <v>4</v>
      </c>
      <c r="AR38" s="8"/>
    </row>
    <row r="39" spans="2:44">
      <c r="B39" s="5"/>
      <c r="E39" s="18">
        <f>E38+1</f>
        <v>2</v>
      </c>
      <c r="F39" s="48" t="s">
        <v>119</v>
      </c>
      <c r="H39" s="23">
        <f t="shared" ref="H39" si="14">SUM(I39:AQ39)</f>
        <v>2307</v>
      </c>
      <c r="I39" s="23">
        <v>0</v>
      </c>
      <c r="J39" s="23">
        <v>78</v>
      </c>
      <c r="K39" s="23">
        <v>139</v>
      </c>
      <c r="L39" s="23">
        <v>140</v>
      </c>
      <c r="M39" s="23">
        <v>147</v>
      </c>
      <c r="N39" s="23">
        <v>145</v>
      </c>
      <c r="O39" s="23">
        <v>146</v>
      </c>
      <c r="P39" s="23">
        <v>107</v>
      </c>
      <c r="Q39" s="23">
        <v>108</v>
      </c>
      <c r="R39" s="23">
        <v>102</v>
      </c>
      <c r="S39" s="23">
        <v>86</v>
      </c>
      <c r="T39" s="23">
        <v>87</v>
      </c>
      <c r="U39" s="23">
        <v>87</v>
      </c>
      <c r="V39" s="23">
        <v>72</v>
      </c>
      <c r="W39" s="23">
        <v>72</v>
      </c>
      <c r="X39" s="23">
        <v>66</v>
      </c>
      <c r="Y39" s="23">
        <v>66</v>
      </c>
      <c r="Z39" s="23">
        <v>66</v>
      </c>
      <c r="AA39" s="23">
        <v>66</v>
      </c>
      <c r="AB39" s="23">
        <v>66</v>
      </c>
      <c r="AC39" s="23">
        <v>45</v>
      </c>
      <c r="AD39" s="23">
        <v>45</v>
      </c>
      <c r="AE39" s="23">
        <v>45</v>
      </c>
      <c r="AF39" s="23">
        <v>45</v>
      </c>
      <c r="AG39" s="23">
        <v>45</v>
      </c>
      <c r="AH39" s="23">
        <v>31</v>
      </c>
      <c r="AI39" s="23">
        <v>31</v>
      </c>
      <c r="AJ39" s="23">
        <v>31</v>
      </c>
      <c r="AK39" s="23">
        <v>31</v>
      </c>
      <c r="AL39" s="23">
        <v>31</v>
      </c>
      <c r="AM39" s="23">
        <v>18</v>
      </c>
      <c r="AN39" s="23">
        <v>18</v>
      </c>
      <c r="AO39" s="23">
        <v>18</v>
      </c>
      <c r="AP39" s="23">
        <v>18</v>
      </c>
      <c r="AQ39" s="23">
        <v>9</v>
      </c>
      <c r="AR39" s="8"/>
    </row>
    <row r="40" spans="2:44">
      <c r="B40" s="5"/>
      <c r="E40" s="18">
        <f t="shared" ref="E40:E44" si="15">E39+1</f>
        <v>3</v>
      </c>
      <c r="F40" s="48" t="s">
        <v>120</v>
      </c>
      <c r="H40" s="23">
        <f t="shared" si="13"/>
        <v>916</v>
      </c>
      <c r="I40" s="23">
        <v>0</v>
      </c>
      <c r="J40" s="23">
        <v>19</v>
      </c>
      <c r="K40" s="23">
        <v>97</v>
      </c>
      <c r="L40" s="23">
        <v>99</v>
      </c>
      <c r="M40" s="23">
        <v>111</v>
      </c>
      <c r="N40" s="23">
        <v>107</v>
      </c>
      <c r="O40" s="23">
        <v>68</v>
      </c>
      <c r="P40" s="23">
        <v>35</v>
      </c>
      <c r="Q40" s="23">
        <v>35</v>
      </c>
      <c r="R40" s="23">
        <v>25</v>
      </c>
      <c r="S40" s="23">
        <v>20</v>
      </c>
      <c r="T40" s="23">
        <v>20</v>
      </c>
      <c r="U40" s="23">
        <v>20</v>
      </c>
      <c r="V40" s="23">
        <v>20</v>
      </c>
      <c r="W40" s="23">
        <v>20</v>
      </c>
      <c r="X40" s="23">
        <v>15</v>
      </c>
      <c r="Y40" s="23">
        <v>15</v>
      </c>
      <c r="Z40" s="23">
        <v>15</v>
      </c>
      <c r="AA40" s="23">
        <v>15</v>
      </c>
      <c r="AB40" s="23">
        <v>15</v>
      </c>
      <c r="AC40" s="23">
        <v>12</v>
      </c>
      <c r="AD40" s="23">
        <v>12</v>
      </c>
      <c r="AE40" s="23">
        <v>12</v>
      </c>
      <c r="AF40" s="23">
        <v>12</v>
      </c>
      <c r="AG40" s="23">
        <v>12</v>
      </c>
      <c r="AH40" s="23">
        <v>9</v>
      </c>
      <c r="AI40" s="23">
        <v>9</v>
      </c>
      <c r="AJ40" s="23">
        <v>9</v>
      </c>
      <c r="AK40" s="23">
        <v>9</v>
      </c>
      <c r="AL40" s="23">
        <v>9</v>
      </c>
      <c r="AM40" s="23">
        <v>8</v>
      </c>
      <c r="AN40" s="23">
        <v>8</v>
      </c>
      <c r="AO40" s="23">
        <v>8</v>
      </c>
      <c r="AP40" s="23">
        <v>8</v>
      </c>
      <c r="AQ40" s="23">
        <v>8</v>
      </c>
      <c r="AR40" s="8"/>
    </row>
    <row r="41" spans="2:44">
      <c r="B41" s="5"/>
      <c r="E41" s="18">
        <f t="shared" si="15"/>
        <v>4</v>
      </c>
      <c r="F41" s="48" t="s">
        <v>121</v>
      </c>
      <c r="H41" s="23">
        <f t="shared" si="13"/>
        <v>9047</v>
      </c>
      <c r="I41" s="23">
        <v>0</v>
      </c>
      <c r="J41" s="23">
        <v>354</v>
      </c>
      <c r="K41" s="23">
        <v>1172</v>
      </c>
      <c r="L41" s="23">
        <v>1254</v>
      </c>
      <c r="M41" s="23">
        <v>1278</v>
      </c>
      <c r="N41" s="23">
        <v>1204</v>
      </c>
      <c r="O41" s="23">
        <v>365</v>
      </c>
      <c r="P41" s="23">
        <v>398</v>
      </c>
      <c r="Q41" s="23">
        <v>341</v>
      </c>
      <c r="R41" s="23">
        <v>341</v>
      </c>
      <c r="S41" s="23">
        <v>227</v>
      </c>
      <c r="T41" s="23">
        <v>227</v>
      </c>
      <c r="U41" s="23">
        <v>227</v>
      </c>
      <c r="V41" s="23">
        <v>227</v>
      </c>
      <c r="W41" s="23">
        <v>227</v>
      </c>
      <c r="X41" s="23">
        <v>125</v>
      </c>
      <c r="Y41" s="23">
        <v>125</v>
      </c>
      <c r="Z41" s="23">
        <v>125</v>
      </c>
      <c r="AA41" s="23">
        <v>125</v>
      </c>
      <c r="AB41" s="23">
        <v>125</v>
      </c>
      <c r="AC41" s="23">
        <v>42</v>
      </c>
      <c r="AD41" s="23">
        <v>42</v>
      </c>
      <c r="AE41" s="23">
        <v>42</v>
      </c>
      <c r="AF41" s="23">
        <v>42</v>
      </c>
      <c r="AG41" s="23">
        <v>42</v>
      </c>
      <c r="AH41" s="23">
        <v>37</v>
      </c>
      <c r="AI41" s="23">
        <v>37</v>
      </c>
      <c r="AJ41" s="23">
        <v>37</v>
      </c>
      <c r="AK41" s="23">
        <v>37</v>
      </c>
      <c r="AL41" s="23">
        <v>37</v>
      </c>
      <c r="AM41" s="23">
        <v>37</v>
      </c>
      <c r="AN41" s="23">
        <v>37</v>
      </c>
      <c r="AO41" s="23">
        <v>37</v>
      </c>
      <c r="AP41" s="23">
        <v>37</v>
      </c>
      <c r="AQ41" s="23">
        <v>37</v>
      </c>
      <c r="AR41" s="8"/>
    </row>
    <row r="42" spans="2:44">
      <c r="B42" s="5"/>
      <c r="E42" s="18">
        <f t="shared" si="15"/>
        <v>5</v>
      </c>
      <c r="F42" s="48" t="s">
        <v>122</v>
      </c>
      <c r="H42" s="23">
        <f t="shared" si="13"/>
        <v>1883</v>
      </c>
      <c r="I42" s="23">
        <v>0</v>
      </c>
      <c r="J42" s="23">
        <v>34</v>
      </c>
      <c r="K42" s="23">
        <v>234</v>
      </c>
      <c r="L42" s="23">
        <v>238</v>
      </c>
      <c r="M42" s="23">
        <v>285</v>
      </c>
      <c r="N42" s="23">
        <v>278</v>
      </c>
      <c r="O42" s="23">
        <v>80</v>
      </c>
      <c r="P42" s="23">
        <v>87</v>
      </c>
      <c r="Q42" s="23">
        <v>87</v>
      </c>
      <c r="R42" s="23">
        <v>45</v>
      </c>
      <c r="S42" s="23">
        <v>33</v>
      </c>
      <c r="T42" s="23">
        <v>33</v>
      </c>
      <c r="U42" s="23">
        <v>33</v>
      </c>
      <c r="V42" s="23">
        <v>33</v>
      </c>
      <c r="W42" s="23">
        <v>33</v>
      </c>
      <c r="X42" s="23">
        <v>25</v>
      </c>
      <c r="Y42" s="23">
        <v>25</v>
      </c>
      <c r="Z42" s="23">
        <v>25</v>
      </c>
      <c r="AA42" s="23">
        <v>25</v>
      </c>
      <c r="AB42" s="23">
        <v>25</v>
      </c>
      <c r="AC42" s="23">
        <v>17</v>
      </c>
      <c r="AD42" s="23">
        <v>17</v>
      </c>
      <c r="AE42" s="23">
        <v>17</v>
      </c>
      <c r="AF42" s="23">
        <v>17</v>
      </c>
      <c r="AG42" s="23">
        <v>17</v>
      </c>
      <c r="AH42" s="23">
        <v>14</v>
      </c>
      <c r="AI42" s="23">
        <v>14</v>
      </c>
      <c r="AJ42" s="23">
        <v>14</v>
      </c>
      <c r="AK42" s="23">
        <v>14</v>
      </c>
      <c r="AL42" s="23">
        <v>14</v>
      </c>
      <c r="AM42" s="23">
        <v>14</v>
      </c>
      <c r="AN42" s="23">
        <v>14</v>
      </c>
      <c r="AO42" s="23">
        <v>14</v>
      </c>
      <c r="AP42" s="23">
        <v>14</v>
      </c>
      <c r="AQ42" s="23">
        <v>14</v>
      </c>
      <c r="AR42" s="8"/>
    </row>
    <row r="43" spans="2:44">
      <c r="B43" s="5"/>
      <c r="E43" s="18">
        <f t="shared" si="15"/>
        <v>6</v>
      </c>
      <c r="F43" s="48" t="s">
        <v>128</v>
      </c>
      <c r="H43" s="23">
        <f t="shared" si="13"/>
        <v>20629</v>
      </c>
      <c r="I43" s="23">
        <v>0</v>
      </c>
      <c r="J43" s="23">
        <v>254</v>
      </c>
      <c r="K43" s="23">
        <v>950</v>
      </c>
      <c r="L43" s="23">
        <v>1065</v>
      </c>
      <c r="M43" s="23">
        <v>1784</v>
      </c>
      <c r="N43" s="23">
        <v>1710</v>
      </c>
      <c r="O43" s="23">
        <v>2270</v>
      </c>
      <c r="P43" s="23">
        <v>1965</v>
      </c>
      <c r="Q43" s="23">
        <v>1855</v>
      </c>
      <c r="R43" s="23">
        <v>1003</v>
      </c>
      <c r="S43" s="23">
        <v>925</v>
      </c>
      <c r="T43" s="23">
        <v>367</v>
      </c>
      <c r="U43" s="23">
        <v>367</v>
      </c>
      <c r="V43" s="23">
        <v>367</v>
      </c>
      <c r="W43" s="23">
        <v>367</v>
      </c>
      <c r="X43" s="23">
        <v>302</v>
      </c>
      <c r="Y43" s="23">
        <v>302</v>
      </c>
      <c r="Z43" s="23">
        <v>302</v>
      </c>
      <c r="AA43" s="23">
        <v>302</v>
      </c>
      <c r="AB43" s="23">
        <v>302</v>
      </c>
      <c r="AC43" s="23">
        <v>258</v>
      </c>
      <c r="AD43" s="23">
        <v>258</v>
      </c>
      <c r="AE43" s="23">
        <v>258</v>
      </c>
      <c r="AF43" s="23">
        <v>258</v>
      </c>
      <c r="AG43" s="23">
        <v>258</v>
      </c>
      <c r="AH43" s="23">
        <v>258</v>
      </c>
      <c r="AI43" s="23">
        <v>258</v>
      </c>
      <c r="AJ43" s="23">
        <v>258</v>
      </c>
      <c r="AK43" s="23">
        <v>258</v>
      </c>
      <c r="AL43" s="23">
        <v>258</v>
      </c>
      <c r="AM43" s="23">
        <v>258</v>
      </c>
      <c r="AN43" s="23">
        <v>258</v>
      </c>
      <c r="AO43" s="23">
        <v>258</v>
      </c>
      <c r="AP43" s="23">
        <v>258</v>
      </c>
      <c r="AQ43" s="23">
        <v>258</v>
      </c>
      <c r="AR43" s="8"/>
    </row>
    <row r="44" spans="2:44">
      <c r="B44" s="5"/>
      <c r="E44" s="18">
        <f t="shared" si="15"/>
        <v>7</v>
      </c>
      <c r="F44" s="48" t="s">
        <v>123</v>
      </c>
      <c r="H44" s="23">
        <f t="shared" si="13"/>
        <v>8357</v>
      </c>
      <c r="I44" s="23">
        <v>0</v>
      </c>
      <c r="J44" s="23">
        <v>185</v>
      </c>
      <c r="K44" s="23">
        <v>1093</v>
      </c>
      <c r="L44" s="23">
        <v>1247</v>
      </c>
      <c r="M44" s="23">
        <v>1326</v>
      </c>
      <c r="N44" s="23">
        <v>1307</v>
      </c>
      <c r="O44" s="23">
        <v>365</v>
      </c>
      <c r="P44" s="23">
        <v>389</v>
      </c>
      <c r="Q44" s="23">
        <v>277</v>
      </c>
      <c r="R44" s="23">
        <v>238</v>
      </c>
      <c r="S44" s="23">
        <v>166</v>
      </c>
      <c r="T44" s="23">
        <v>166</v>
      </c>
      <c r="U44" s="23">
        <v>166</v>
      </c>
      <c r="V44" s="23">
        <v>166</v>
      </c>
      <c r="W44" s="23">
        <v>166</v>
      </c>
      <c r="X44" s="23">
        <v>103</v>
      </c>
      <c r="Y44" s="23">
        <v>103</v>
      </c>
      <c r="Z44" s="23">
        <v>103</v>
      </c>
      <c r="AA44" s="23">
        <v>103</v>
      </c>
      <c r="AB44" s="23">
        <v>103</v>
      </c>
      <c r="AC44" s="23">
        <v>53</v>
      </c>
      <c r="AD44" s="23">
        <v>53</v>
      </c>
      <c r="AE44" s="23">
        <v>53</v>
      </c>
      <c r="AF44" s="23">
        <v>53</v>
      </c>
      <c r="AG44" s="23">
        <v>53</v>
      </c>
      <c r="AH44" s="23">
        <v>32</v>
      </c>
      <c r="AI44" s="23">
        <v>32</v>
      </c>
      <c r="AJ44" s="23">
        <v>32</v>
      </c>
      <c r="AK44" s="23">
        <v>32</v>
      </c>
      <c r="AL44" s="23">
        <v>32</v>
      </c>
      <c r="AM44" s="23">
        <v>32</v>
      </c>
      <c r="AN44" s="23">
        <v>32</v>
      </c>
      <c r="AO44" s="23">
        <v>32</v>
      </c>
      <c r="AP44" s="23">
        <v>32</v>
      </c>
      <c r="AQ44" s="23">
        <v>32</v>
      </c>
      <c r="AR44" s="8"/>
    </row>
    <row r="45" spans="2:44">
      <c r="B45" s="5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8"/>
    </row>
    <row r="46" spans="2:44">
      <c r="B46" s="5"/>
      <c r="E46" s="20"/>
      <c r="F46" s="20" t="s">
        <v>40</v>
      </c>
      <c r="G46" s="20"/>
      <c r="H46" s="27">
        <f>SUM(I46:AQ46)</f>
        <v>88365</v>
      </c>
      <c r="I46" s="27">
        <f t="shared" ref="I46:AQ46" si="16">SUM(I47:I53)</f>
        <v>0</v>
      </c>
      <c r="J46" s="27">
        <f t="shared" si="16"/>
        <v>0</v>
      </c>
      <c r="K46" s="27">
        <f t="shared" si="16"/>
        <v>1909</v>
      </c>
      <c r="L46" s="27">
        <f t="shared" si="16"/>
        <v>1909</v>
      </c>
      <c r="M46" s="27">
        <f t="shared" si="16"/>
        <v>1909</v>
      </c>
      <c r="N46" s="27">
        <f t="shared" si="16"/>
        <v>1837</v>
      </c>
      <c r="O46" s="27">
        <f t="shared" si="16"/>
        <v>2389</v>
      </c>
      <c r="P46" s="27">
        <f t="shared" si="16"/>
        <v>3313</v>
      </c>
      <c r="Q46" s="27">
        <f t="shared" si="16"/>
        <v>3313</v>
      </c>
      <c r="R46" s="27">
        <f t="shared" si="16"/>
        <v>2761</v>
      </c>
      <c r="S46" s="27">
        <f t="shared" si="16"/>
        <v>2761</v>
      </c>
      <c r="T46" s="27">
        <f t="shared" si="16"/>
        <v>2761</v>
      </c>
      <c r="U46" s="27">
        <f t="shared" si="16"/>
        <v>2761</v>
      </c>
      <c r="V46" s="27">
        <f t="shared" si="16"/>
        <v>2761</v>
      </c>
      <c r="W46" s="27">
        <f t="shared" si="16"/>
        <v>2761</v>
      </c>
      <c r="X46" s="27">
        <f t="shared" si="16"/>
        <v>2761</v>
      </c>
      <c r="Y46" s="27">
        <f t="shared" si="16"/>
        <v>2761</v>
      </c>
      <c r="Z46" s="27">
        <f t="shared" si="16"/>
        <v>2761</v>
      </c>
      <c r="AA46" s="27">
        <f t="shared" si="16"/>
        <v>2761</v>
      </c>
      <c r="AB46" s="27">
        <f t="shared" si="16"/>
        <v>2761</v>
      </c>
      <c r="AC46" s="27">
        <f t="shared" si="16"/>
        <v>2761</v>
      </c>
      <c r="AD46" s="27">
        <f t="shared" si="16"/>
        <v>2761</v>
      </c>
      <c r="AE46" s="27">
        <f t="shared" si="16"/>
        <v>2761</v>
      </c>
      <c r="AF46" s="27">
        <f t="shared" si="16"/>
        <v>2761</v>
      </c>
      <c r="AG46" s="27">
        <f t="shared" si="16"/>
        <v>2761</v>
      </c>
      <c r="AH46" s="27">
        <f t="shared" si="16"/>
        <v>2761</v>
      </c>
      <c r="AI46" s="27">
        <f t="shared" si="16"/>
        <v>2761</v>
      </c>
      <c r="AJ46" s="27">
        <f t="shared" si="16"/>
        <v>2761</v>
      </c>
      <c r="AK46" s="27">
        <f t="shared" si="16"/>
        <v>2761</v>
      </c>
      <c r="AL46" s="27">
        <f t="shared" si="16"/>
        <v>2761</v>
      </c>
      <c r="AM46" s="27">
        <f t="shared" si="16"/>
        <v>2761</v>
      </c>
      <c r="AN46" s="27">
        <f t="shared" si="16"/>
        <v>2761</v>
      </c>
      <c r="AO46" s="27">
        <f t="shared" si="16"/>
        <v>2761</v>
      </c>
      <c r="AP46" s="27">
        <f t="shared" si="16"/>
        <v>2761</v>
      </c>
      <c r="AQ46" s="27">
        <f t="shared" si="16"/>
        <v>2761</v>
      </c>
      <c r="AR46" s="8"/>
    </row>
    <row r="47" spans="2:44">
      <c r="B47" s="5"/>
      <c r="E47" s="18">
        <v>1</v>
      </c>
      <c r="F47" s="48" t="s">
        <v>127</v>
      </c>
      <c r="H47" s="23">
        <f t="shared" ref="H47:H53" si="17">SUM(I47:AQ47)</f>
        <v>5206</v>
      </c>
      <c r="I47" s="23">
        <v>0</v>
      </c>
      <c r="J47" s="23">
        <v>0</v>
      </c>
      <c r="K47" s="23">
        <v>134</v>
      </c>
      <c r="L47" s="23">
        <v>134</v>
      </c>
      <c r="M47" s="23">
        <v>134</v>
      </c>
      <c r="N47" s="23">
        <v>134</v>
      </c>
      <c r="O47" s="23">
        <v>134</v>
      </c>
      <c r="P47" s="23">
        <v>162</v>
      </c>
      <c r="Q47" s="23">
        <v>162</v>
      </c>
      <c r="R47" s="23">
        <v>162</v>
      </c>
      <c r="S47" s="23">
        <v>162</v>
      </c>
      <c r="T47" s="23">
        <v>162</v>
      </c>
      <c r="U47" s="23">
        <v>162</v>
      </c>
      <c r="V47" s="23">
        <v>162</v>
      </c>
      <c r="W47" s="23">
        <v>162</v>
      </c>
      <c r="X47" s="23">
        <v>162</v>
      </c>
      <c r="Y47" s="23">
        <v>162</v>
      </c>
      <c r="Z47" s="23">
        <v>162</v>
      </c>
      <c r="AA47" s="23">
        <v>162</v>
      </c>
      <c r="AB47" s="23">
        <v>162</v>
      </c>
      <c r="AC47" s="23">
        <v>162</v>
      </c>
      <c r="AD47" s="23">
        <v>162</v>
      </c>
      <c r="AE47" s="23">
        <v>162</v>
      </c>
      <c r="AF47" s="23">
        <v>162</v>
      </c>
      <c r="AG47" s="23">
        <v>162</v>
      </c>
      <c r="AH47" s="23">
        <v>162</v>
      </c>
      <c r="AI47" s="23">
        <v>162</v>
      </c>
      <c r="AJ47" s="23">
        <v>162</v>
      </c>
      <c r="AK47" s="23">
        <v>162</v>
      </c>
      <c r="AL47" s="23">
        <v>162</v>
      </c>
      <c r="AM47" s="23">
        <v>162</v>
      </c>
      <c r="AN47" s="23">
        <v>162</v>
      </c>
      <c r="AO47" s="23">
        <v>162</v>
      </c>
      <c r="AP47" s="23">
        <v>162</v>
      </c>
      <c r="AQ47" s="23">
        <v>162</v>
      </c>
      <c r="AR47" s="8"/>
    </row>
    <row r="48" spans="2:44">
      <c r="B48" s="5"/>
      <c r="E48" s="18">
        <f>E47+1</f>
        <v>2</v>
      </c>
      <c r="F48" s="48" t="s">
        <v>119</v>
      </c>
      <c r="H48" s="23">
        <f t="shared" ref="H48" si="18">SUM(I48:AQ48)</f>
        <v>12981</v>
      </c>
      <c r="I48" s="23">
        <v>0</v>
      </c>
      <c r="J48" s="23">
        <v>0</v>
      </c>
      <c r="K48" s="23">
        <v>373</v>
      </c>
      <c r="L48" s="23">
        <v>373</v>
      </c>
      <c r="M48" s="23">
        <v>373</v>
      </c>
      <c r="N48" s="23">
        <v>373</v>
      </c>
      <c r="O48" s="23">
        <v>373</v>
      </c>
      <c r="P48" s="23">
        <v>397</v>
      </c>
      <c r="Q48" s="23">
        <v>397</v>
      </c>
      <c r="R48" s="23">
        <v>397</v>
      </c>
      <c r="S48" s="23">
        <v>397</v>
      </c>
      <c r="T48" s="23">
        <v>397</v>
      </c>
      <c r="U48" s="23">
        <v>397</v>
      </c>
      <c r="V48" s="23">
        <v>397</v>
      </c>
      <c r="W48" s="23">
        <v>397</v>
      </c>
      <c r="X48" s="23">
        <v>397</v>
      </c>
      <c r="Y48" s="23">
        <v>397</v>
      </c>
      <c r="Z48" s="23">
        <v>397</v>
      </c>
      <c r="AA48" s="23">
        <v>397</v>
      </c>
      <c r="AB48" s="23">
        <v>397</v>
      </c>
      <c r="AC48" s="23">
        <v>397</v>
      </c>
      <c r="AD48" s="23">
        <v>397</v>
      </c>
      <c r="AE48" s="23">
        <v>397</v>
      </c>
      <c r="AF48" s="23">
        <v>397</v>
      </c>
      <c r="AG48" s="23">
        <v>397</v>
      </c>
      <c r="AH48" s="23">
        <v>397</v>
      </c>
      <c r="AI48" s="23">
        <v>397</v>
      </c>
      <c r="AJ48" s="23">
        <v>397</v>
      </c>
      <c r="AK48" s="23">
        <v>397</v>
      </c>
      <c r="AL48" s="23">
        <v>397</v>
      </c>
      <c r="AM48" s="23">
        <v>397</v>
      </c>
      <c r="AN48" s="23">
        <v>397</v>
      </c>
      <c r="AO48" s="23">
        <v>397</v>
      </c>
      <c r="AP48" s="23">
        <v>397</v>
      </c>
      <c r="AQ48" s="23">
        <v>397</v>
      </c>
      <c r="AR48" s="8"/>
    </row>
    <row r="49" spans="2:44">
      <c r="B49" s="5"/>
      <c r="E49" s="18">
        <f t="shared" ref="E49:E53" si="19">E48+1</f>
        <v>3</v>
      </c>
      <c r="F49" s="48" t="s">
        <v>120</v>
      </c>
      <c r="H49" s="23">
        <f t="shared" si="17"/>
        <v>3492</v>
      </c>
      <c r="I49" s="23">
        <v>0</v>
      </c>
      <c r="J49" s="23">
        <v>0</v>
      </c>
      <c r="K49" s="23">
        <v>128</v>
      </c>
      <c r="L49" s="23">
        <v>128</v>
      </c>
      <c r="M49" s="23">
        <v>128</v>
      </c>
      <c r="N49" s="23">
        <v>56</v>
      </c>
      <c r="O49" s="23">
        <v>56</v>
      </c>
      <c r="P49" s="23">
        <v>107</v>
      </c>
      <c r="Q49" s="23">
        <v>107</v>
      </c>
      <c r="R49" s="23">
        <v>107</v>
      </c>
      <c r="S49" s="23">
        <v>107</v>
      </c>
      <c r="T49" s="23">
        <v>107</v>
      </c>
      <c r="U49" s="23">
        <v>107</v>
      </c>
      <c r="V49" s="23">
        <v>107</v>
      </c>
      <c r="W49" s="23">
        <v>107</v>
      </c>
      <c r="X49" s="23">
        <v>107</v>
      </c>
      <c r="Y49" s="23">
        <v>107</v>
      </c>
      <c r="Z49" s="23">
        <v>107</v>
      </c>
      <c r="AA49" s="23">
        <v>107</v>
      </c>
      <c r="AB49" s="23">
        <v>107</v>
      </c>
      <c r="AC49" s="23">
        <v>107</v>
      </c>
      <c r="AD49" s="23">
        <v>107</v>
      </c>
      <c r="AE49" s="23">
        <v>107</v>
      </c>
      <c r="AF49" s="23">
        <v>107</v>
      </c>
      <c r="AG49" s="23">
        <v>107</v>
      </c>
      <c r="AH49" s="23">
        <v>107</v>
      </c>
      <c r="AI49" s="23">
        <v>107</v>
      </c>
      <c r="AJ49" s="23">
        <v>107</v>
      </c>
      <c r="AK49" s="23">
        <v>107</v>
      </c>
      <c r="AL49" s="23">
        <v>107</v>
      </c>
      <c r="AM49" s="23">
        <v>107</v>
      </c>
      <c r="AN49" s="23">
        <v>107</v>
      </c>
      <c r="AO49" s="23">
        <v>107</v>
      </c>
      <c r="AP49" s="23">
        <v>107</v>
      </c>
      <c r="AQ49" s="23">
        <v>107</v>
      </c>
      <c r="AR49" s="8"/>
    </row>
    <row r="50" spans="2:44">
      <c r="B50" s="5"/>
      <c r="E50" s="18">
        <f t="shared" si="19"/>
        <v>4</v>
      </c>
      <c r="F50" s="48" t="s">
        <v>121</v>
      </c>
      <c r="H50" s="23">
        <f t="shared" si="17"/>
        <v>11031</v>
      </c>
      <c r="I50" s="23">
        <v>0</v>
      </c>
      <c r="J50" s="23">
        <v>0</v>
      </c>
      <c r="K50" s="23">
        <v>77</v>
      </c>
      <c r="L50" s="23">
        <v>77</v>
      </c>
      <c r="M50" s="23">
        <v>77</v>
      </c>
      <c r="N50" s="23">
        <v>77</v>
      </c>
      <c r="O50" s="23">
        <v>443</v>
      </c>
      <c r="P50" s="23">
        <v>707</v>
      </c>
      <c r="Q50" s="23">
        <v>707</v>
      </c>
      <c r="R50" s="23">
        <v>341</v>
      </c>
      <c r="S50" s="23">
        <v>341</v>
      </c>
      <c r="T50" s="23">
        <v>341</v>
      </c>
      <c r="U50" s="23">
        <v>341</v>
      </c>
      <c r="V50" s="23">
        <v>341</v>
      </c>
      <c r="W50" s="23">
        <v>341</v>
      </c>
      <c r="X50" s="23">
        <v>341</v>
      </c>
      <c r="Y50" s="23">
        <v>341</v>
      </c>
      <c r="Z50" s="23">
        <v>341</v>
      </c>
      <c r="AA50" s="23">
        <v>341</v>
      </c>
      <c r="AB50" s="23">
        <v>341</v>
      </c>
      <c r="AC50" s="23">
        <v>341</v>
      </c>
      <c r="AD50" s="23">
        <v>341</v>
      </c>
      <c r="AE50" s="23">
        <v>341</v>
      </c>
      <c r="AF50" s="23">
        <v>341</v>
      </c>
      <c r="AG50" s="23">
        <v>341</v>
      </c>
      <c r="AH50" s="23">
        <v>341</v>
      </c>
      <c r="AI50" s="23">
        <v>341</v>
      </c>
      <c r="AJ50" s="23">
        <v>341</v>
      </c>
      <c r="AK50" s="23">
        <v>341</v>
      </c>
      <c r="AL50" s="23">
        <v>341</v>
      </c>
      <c r="AM50" s="23">
        <v>341</v>
      </c>
      <c r="AN50" s="23">
        <v>341</v>
      </c>
      <c r="AO50" s="23">
        <v>341</v>
      </c>
      <c r="AP50" s="23">
        <v>341</v>
      </c>
      <c r="AQ50" s="23">
        <v>341</v>
      </c>
      <c r="AR50" s="8"/>
    </row>
    <row r="51" spans="2:44">
      <c r="B51" s="5"/>
      <c r="E51" s="18">
        <f t="shared" si="19"/>
        <v>5</v>
      </c>
      <c r="F51" s="48" t="s">
        <v>122</v>
      </c>
      <c r="H51" s="23">
        <f t="shared" si="17"/>
        <v>6536</v>
      </c>
      <c r="I51" s="23">
        <v>0</v>
      </c>
      <c r="J51" s="23">
        <v>0</v>
      </c>
      <c r="K51" s="23">
        <v>148</v>
      </c>
      <c r="L51" s="23">
        <v>148</v>
      </c>
      <c r="M51" s="23">
        <v>148</v>
      </c>
      <c r="N51" s="23">
        <v>148</v>
      </c>
      <c r="O51" s="23">
        <v>148</v>
      </c>
      <c r="P51" s="23">
        <v>207</v>
      </c>
      <c r="Q51" s="23">
        <v>207</v>
      </c>
      <c r="R51" s="23">
        <v>207</v>
      </c>
      <c r="S51" s="23">
        <v>207</v>
      </c>
      <c r="T51" s="23">
        <v>207</v>
      </c>
      <c r="U51" s="23">
        <v>207</v>
      </c>
      <c r="V51" s="23">
        <v>207</v>
      </c>
      <c r="W51" s="23">
        <v>207</v>
      </c>
      <c r="X51" s="23">
        <v>207</v>
      </c>
      <c r="Y51" s="23">
        <v>207</v>
      </c>
      <c r="Z51" s="23">
        <v>207</v>
      </c>
      <c r="AA51" s="23">
        <v>207</v>
      </c>
      <c r="AB51" s="23">
        <v>207</v>
      </c>
      <c r="AC51" s="23">
        <v>207</v>
      </c>
      <c r="AD51" s="23">
        <v>207</v>
      </c>
      <c r="AE51" s="23">
        <v>207</v>
      </c>
      <c r="AF51" s="23">
        <v>207</v>
      </c>
      <c r="AG51" s="23">
        <v>207</v>
      </c>
      <c r="AH51" s="23">
        <v>207</v>
      </c>
      <c r="AI51" s="23">
        <v>207</v>
      </c>
      <c r="AJ51" s="23">
        <v>207</v>
      </c>
      <c r="AK51" s="23">
        <v>207</v>
      </c>
      <c r="AL51" s="23">
        <v>207</v>
      </c>
      <c r="AM51" s="23">
        <v>207</v>
      </c>
      <c r="AN51" s="23">
        <v>207</v>
      </c>
      <c r="AO51" s="23">
        <v>207</v>
      </c>
      <c r="AP51" s="23">
        <v>207</v>
      </c>
      <c r="AQ51" s="23">
        <v>207</v>
      </c>
      <c r="AR51" s="8"/>
    </row>
    <row r="52" spans="2:44">
      <c r="B52" s="5"/>
      <c r="E52" s="18">
        <f t="shared" si="19"/>
        <v>6</v>
      </c>
      <c r="F52" s="48" t="s">
        <v>128</v>
      </c>
      <c r="H52" s="23">
        <f t="shared" si="17"/>
        <v>46986</v>
      </c>
      <c r="I52" s="23">
        <v>0</v>
      </c>
      <c r="J52" s="23">
        <v>0</v>
      </c>
      <c r="K52" s="23">
        <v>1042</v>
      </c>
      <c r="L52" s="23">
        <v>1042</v>
      </c>
      <c r="M52" s="23">
        <v>1042</v>
      </c>
      <c r="N52" s="23">
        <v>1042</v>
      </c>
      <c r="O52" s="23">
        <v>1042</v>
      </c>
      <c r="P52" s="23">
        <v>1492</v>
      </c>
      <c r="Q52" s="23">
        <v>1492</v>
      </c>
      <c r="R52" s="23">
        <v>1492</v>
      </c>
      <c r="S52" s="23">
        <v>1492</v>
      </c>
      <c r="T52" s="23">
        <v>1492</v>
      </c>
      <c r="U52" s="23">
        <v>1492</v>
      </c>
      <c r="V52" s="23">
        <v>1492</v>
      </c>
      <c r="W52" s="23">
        <v>1492</v>
      </c>
      <c r="X52" s="23">
        <v>1492</v>
      </c>
      <c r="Y52" s="23">
        <v>1492</v>
      </c>
      <c r="Z52" s="23">
        <v>1492</v>
      </c>
      <c r="AA52" s="23">
        <v>1492</v>
      </c>
      <c r="AB52" s="23">
        <v>1492</v>
      </c>
      <c r="AC52" s="23">
        <v>1492</v>
      </c>
      <c r="AD52" s="23">
        <v>1492</v>
      </c>
      <c r="AE52" s="23">
        <v>1492</v>
      </c>
      <c r="AF52" s="23">
        <v>1492</v>
      </c>
      <c r="AG52" s="23">
        <v>1492</v>
      </c>
      <c r="AH52" s="23">
        <v>1492</v>
      </c>
      <c r="AI52" s="23">
        <v>1492</v>
      </c>
      <c r="AJ52" s="23">
        <v>1492</v>
      </c>
      <c r="AK52" s="23">
        <v>1492</v>
      </c>
      <c r="AL52" s="23">
        <v>1492</v>
      </c>
      <c r="AM52" s="23">
        <v>1492</v>
      </c>
      <c r="AN52" s="23">
        <v>1492</v>
      </c>
      <c r="AO52" s="23">
        <v>1492</v>
      </c>
      <c r="AP52" s="23">
        <v>1492</v>
      </c>
      <c r="AQ52" s="23">
        <v>1492</v>
      </c>
      <c r="AR52" s="8"/>
    </row>
    <row r="53" spans="2:44">
      <c r="B53" s="5"/>
      <c r="E53" s="18">
        <f t="shared" si="19"/>
        <v>7</v>
      </c>
      <c r="F53" s="48" t="s">
        <v>123</v>
      </c>
      <c r="H53" s="23">
        <f t="shared" si="17"/>
        <v>2133</v>
      </c>
      <c r="I53" s="23">
        <v>0</v>
      </c>
      <c r="J53" s="23">
        <v>0</v>
      </c>
      <c r="K53" s="23">
        <v>7</v>
      </c>
      <c r="L53" s="23">
        <v>7</v>
      </c>
      <c r="M53" s="23">
        <v>7</v>
      </c>
      <c r="N53" s="23">
        <v>7</v>
      </c>
      <c r="O53" s="23">
        <v>193</v>
      </c>
      <c r="P53" s="23">
        <v>241</v>
      </c>
      <c r="Q53" s="23">
        <v>241</v>
      </c>
      <c r="R53" s="23">
        <v>55</v>
      </c>
      <c r="S53" s="23">
        <v>55</v>
      </c>
      <c r="T53" s="23">
        <v>55</v>
      </c>
      <c r="U53" s="23">
        <v>55</v>
      </c>
      <c r="V53" s="23">
        <v>55</v>
      </c>
      <c r="W53" s="23">
        <v>55</v>
      </c>
      <c r="X53" s="23">
        <v>55</v>
      </c>
      <c r="Y53" s="23">
        <v>55</v>
      </c>
      <c r="Z53" s="23">
        <v>55</v>
      </c>
      <c r="AA53" s="23">
        <v>55</v>
      </c>
      <c r="AB53" s="23">
        <v>55</v>
      </c>
      <c r="AC53" s="23">
        <v>55</v>
      </c>
      <c r="AD53" s="23">
        <v>55</v>
      </c>
      <c r="AE53" s="23">
        <v>55</v>
      </c>
      <c r="AF53" s="23">
        <v>55</v>
      </c>
      <c r="AG53" s="23">
        <v>55</v>
      </c>
      <c r="AH53" s="23">
        <v>55</v>
      </c>
      <c r="AI53" s="23">
        <v>55</v>
      </c>
      <c r="AJ53" s="23">
        <v>55</v>
      </c>
      <c r="AK53" s="23">
        <v>55</v>
      </c>
      <c r="AL53" s="23">
        <v>55</v>
      </c>
      <c r="AM53" s="23">
        <v>55</v>
      </c>
      <c r="AN53" s="23">
        <v>55</v>
      </c>
      <c r="AO53" s="23">
        <v>55</v>
      </c>
      <c r="AP53" s="23">
        <v>55</v>
      </c>
      <c r="AQ53" s="23">
        <v>55</v>
      </c>
      <c r="AR53" s="8"/>
    </row>
    <row r="54" spans="2:44">
      <c r="B54" s="5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8"/>
    </row>
    <row r="55" spans="2:44">
      <c r="B55" s="5"/>
      <c r="E55" s="20"/>
      <c r="F55" s="20" t="s">
        <v>39</v>
      </c>
      <c r="G55" s="20"/>
      <c r="H55" s="27">
        <f>SUM(I55:AQ55)</f>
        <v>309156</v>
      </c>
      <c r="I55" s="27">
        <f t="shared" ref="I55:AQ55" si="20">SUM(I56:I62)</f>
        <v>0</v>
      </c>
      <c r="J55" s="27">
        <f t="shared" si="20"/>
        <v>7521</v>
      </c>
      <c r="K55" s="27">
        <f t="shared" si="20"/>
        <v>7521</v>
      </c>
      <c r="L55" s="27">
        <f t="shared" si="20"/>
        <v>7521</v>
      </c>
      <c r="M55" s="27">
        <f t="shared" si="20"/>
        <v>7521</v>
      </c>
      <c r="N55" s="27">
        <f t="shared" si="20"/>
        <v>7521</v>
      </c>
      <c r="O55" s="27">
        <f t="shared" si="20"/>
        <v>8088</v>
      </c>
      <c r="P55" s="27">
        <f t="shared" si="20"/>
        <v>8764</v>
      </c>
      <c r="Q55" s="27">
        <f t="shared" si="20"/>
        <v>8792</v>
      </c>
      <c r="R55" s="27">
        <f t="shared" si="20"/>
        <v>8820</v>
      </c>
      <c r="S55" s="27">
        <f t="shared" si="20"/>
        <v>8688</v>
      </c>
      <c r="T55" s="27">
        <f t="shared" si="20"/>
        <v>8756</v>
      </c>
      <c r="U55" s="27">
        <f t="shared" si="20"/>
        <v>9435</v>
      </c>
      <c r="V55" s="27">
        <f t="shared" si="20"/>
        <v>9468</v>
      </c>
      <c r="W55" s="27">
        <f t="shared" si="20"/>
        <v>9313</v>
      </c>
      <c r="X55" s="27">
        <f t="shared" si="20"/>
        <v>9005</v>
      </c>
      <c r="Y55" s="27">
        <f t="shared" si="20"/>
        <v>9073</v>
      </c>
      <c r="Z55" s="27">
        <f t="shared" si="20"/>
        <v>9755</v>
      </c>
      <c r="AA55" s="27">
        <f t="shared" si="20"/>
        <v>9762</v>
      </c>
      <c r="AB55" s="27">
        <f t="shared" si="20"/>
        <v>9608</v>
      </c>
      <c r="AC55" s="27">
        <f t="shared" si="20"/>
        <v>9153</v>
      </c>
      <c r="AD55" s="27">
        <f t="shared" si="20"/>
        <v>9221</v>
      </c>
      <c r="AE55" s="27">
        <f t="shared" si="20"/>
        <v>9902</v>
      </c>
      <c r="AF55" s="27">
        <f t="shared" si="20"/>
        <v>9909</v>
      </c>
      <c r="AG55" s="27">
        <f t="shared" si="20"/>
        <v>9756</v>
      </c>
      <c r="AH55" s="27">
        <f t="shared" si="20"/>
        <v>9186</v>
      </c>
      <c r="AI55" s="27">
        <f t="shared" si="20"/>
        <v>9255</v>
      </c>
      <c r="AJ55" s="27">
        <f t="shared" si="20"/>
        <v>9937</v>
      </c>
      <c r="AK55" s="27">
        <f t="shared" si="20"/>
        <v>9943</v>
      </c>
      <c r="AL55" s="27">
        <f t="shared" si="20"/>
        <v>9790</v>
      </c>
      <c r="AM55" s="27">
        <f t="shared" si="20"/>
        <v>9199</v>
      </c>
      <c r="AN55" s="27">
        <f t="shared" si="20"/>
        <v>9267</v>
      </c>
      <c r="AO55" s="27">
        <f t="shared" si="20"/>
        <v>9949</v>
      </c>
      <c r="AP55" s="27">
        <f t="shared" si="20"/>
        <v>9956</v>
      </c>
      <c r="AQ55" s="27">
        <f t="shared" si="20"/>
        <v>9801</v>
      </c>
      <c r="AR55" s="8"/>
    </row>
    <row r="56" spans="2:44">
      <c r="B56" s="5"/>
      <c r="E56" s="18">
        <v>1</v>
      </c>
      <c r="F56" s="48" t="s">
        <v>127</v>
      </c>
      <c r="H56" s="23">
        <f t="shared" ref="H56:H62" si="21">SUM(I56:AQ56)</f>
        <v>8719</v>
      </c>
      <c r="I56" s="23">
        <v>0</v>
      </c>
      <c r="J56" s="23">
        <v>175</v>
      </c>
      <c r="K56" s="23">
        <v>175</v>
      </c>
      <c r="L56" s="23">
        <v>175</v>
      </c>
      <c r="M56" s="23">
        <v>175</v>
      </c>
      <c r="N56" s="23">
        <v>175</v>
      </c>
      <c r="O56" s="23">
        <v>198</v>
      </c>
      <c r="P56" s="23">
        <v>215</v>
      </c>
      <c r="Q56" s="23">
        <v>216</v>
      </c>
      <c r="R56" s="23">
        <v>216</v>
      </c>
      <c r="S56" s="23">
        <v>214</v>
      </c>
      <c r="T56" s="23">
        <v>238</v>
      </c>
      <c r="U56" s="23">
        <v>255</v>
      </c>
      <c r="V56" s="23">
        <v>257</v>
      </c>
      <c r="W56" s="23">
        <v>258</v>
      </c>
      <c r="X56" s="23">
        <v>251</v>
      </c>
      <c r="Y56" s="23">
        <v>275</v>
      </c>
      <c r="Z56" s="23">
        <v>293</v>
      </c>
      <c r="AA56" s="23">
        <v>275</v>
      </c>
      <c r="AB56" s="23">
        <v>276</v>
      </c>
      <c r="AC56" s="23">
        <v>264</v>
      </c>
      <c r="AD56" s="23">
        <v>288</v>
      </c>
      <c r="AE56" s="23">
        <v>306</v>
      </c>
      <c r="AF56" s="23">
        <v>288</v>
      </c>
      <c r="AG56" s="23">
        <v>290</v>
      </c>
      <c r="AH56" s="23">
        <v>272</v>
      </c>
      <c r="AI56" s="23">
        <v>296</v>
      </c>
      <c r="AJ56" s="23">
        <v>314</v>
      </c>
      <c r="AK56" s="23">
        <v>296</v>
      </c>
      <c r="AL56" s="23">
        <v>298</v>
      </c>
      <c r="AM56" s="23">
        <v>276</v>
      </c>
      <c r="AN56" s="23">
        <v>300</v>
      </c>
      <c r="AO56" s="23">
        <v>318</v>
      </c>
      <c r="AP56" s="23">
        <v>300</v>
      </c>
      <c r="AQ56" s="23">
        <v>301</v>
      </c>
      <c r="AR56" s="8"/>
    </row>
    <row r="57" spans="2:44">
      <c r="B57" s="5"/>
      <c r="E57" s="18">
        <f>E56+1</f>
        <v>2</v>
      </c>
      <c r="F57" s="48" t="s">
        <v>119</v>
      </c>
      <c r="H57" s="23">
        <f t="shared" ref="H57" si="22">SUM(I57:AQ57)</f>
        <v>9076</v>
      </c>
      <c r="I57" s="23">
        <v>0</v>
      </c>
      <c r="J57" s="23">
        <v>192</v>
      </c>
      <c r="K57" s="23">
        <v>192</v>
      </c>
      <c r="L57" s="23">
        <v>192</v>
      </c>
      <c r="M57" s="23">
        <v>192</v>
      </c>
      <c r="N57" s="23">
        <v>192</v>
      </c>
      <c r="O57" s="23">
        <v>220</v>
      </c>
      <c r="P57" s="23">
        <v>224</v>
      </c>
      <c r="Q57" s="23">
        <v>224</v>
      </c>
      <c r="R57" s="23">
        <v>224</v>
      </c>
      <c r="S57" s="23">
        <v>224</v>
      </c>
      <c r="T57" s="23">
        <v>252</v>
      </c>
      <c r="U57" s="23">
        <v>257</v>
      </c>
      <c r="V57" s="23">
        <v>257</v>
      </c>
      <c r="W57" s="23">
        <v>258</v>
      </c>
      <c r="X57" s="23">
        <v>251</v>
      </c>
      <c r="Y57" s="23">
        <v>280</v>
      </c>
      <c r="Z57" s="23">
        <v>284</v>
      </c>
      <c r="AA57" s="23">
        <v>279</v>
      </c>
      <c r="AB57" s="23">
        <v>280</v>
      </c>
      <c r="AC57" s="23">
        <v>272</v>
      </c>
      <c r="AD57" s="23">
        <v>300</v>
      </c>
      <c r="AE57" s="23">
        <v>305</v>
      </c>
      <c r="AF57" s="23">
        <v>300</v>
      </c>
      <c r="AG57" s="23">
        <v>300</v>
      </c>
      <c r="AH57" s="23">
        <v>285</v>
      </c>
      <c r="AI57" s="23">
        <v>313</v>
      </c>
      <c r="AJ57" s="23">
        <v>318</v>
      </c>
      <c r="AK57" s="23">
        <v>313</v>
      </c>
      <c r="AL57" s="23">
        <v>314</v>
      </c>
      <c r="AM57" s="23">
        <v>293</v>
      </c>
      <c r="AN57" s="23">
        <v>321</v>
      </c>
      <c r="AO57" s="23">
        <v>326</v>
      </c>
      <c r="AP57" s="23">
        <v>321</v>
      </c>
      <c r="AQ57" s="23">
        <v>321</v>
      </c>
      <c r="AR57" s="8"/>
    </row>
    <row r="58" spans="2:44">
      <c r="B58" s="5"/>
      <c r="E58" s="18">
        <f t="shared" ref="E58:E62" si="23">E57+1</f>
        <v>3</v>
      </c>
      <c r="F58" s="48" t="s">
        <v>120</v>
      </c>
      <c r="H58" s="23">
        <f t="shared" si="21"/>
        <v>5632</v>
      </c>
      <c r="I58" s="23">
        <v>0</v>
      </c>
      <c r="J58" s="23">
        <v>121</v>
      </c>
      <c r="K58" s="23">
        <v>121</v>
      </c>
      <c r="L58" s="23">
        <v>121</v>
      </c>
      <c r="M58" s="23">
        <v>121</v>
      </c>
      <c r="N58" s="23">
        <v>121</v>
      </c>
      <c r="O58" s="23">
        <v>134</v>
      </c>
      <c r="P58" s="23">
        <v>160</v>
      </c>
      <c r="Q58" s="23">
        <v>161</v>
      </c>
      <c r="R58" s="23">
        <v>163</v>
      </c>
      <c r="S58" s="23">
        <v>160</v>
      </c>
      <c r="T58" s="23">
        <v>146</v>
      </c>
      <c r="U58" s="23">
        <v>172</v>
      </c>
      <c r="V58" s="23">
        <v>173</v>
      </c>
      <c r="W58" s="23">
        <v>174</v>
      </c>
      <c r="X58" s="23">
        <v>168</v>
      </c>
      <c r="Y58" s="23">
        <v>154</v>
      </c>
      <c r="Z58" s="23">
        <v>181</v>
      </c>
      <c r="AA58" s="23">
        <v>182</v>
      </c>
      <c r="AB58" s="23">
        <v>183</v>
      </c>
      <c r="AC58" s="23">
        <v>174</v>
      </c>
      <c r="AD58" s="23">
        <v>160</v>
      </c>
      <c r="AE58" s="23">
        <v>186</v>
      </c>
      <c r="AF58" s="23">
        <v>187</v>
      </c>
      <c r="AG58" s="23">
        <v>188</v>
      </c>
      <c r="AH58" s="23">
        <v>176</v>
      </c>
      <c r="AI58" s="23">
        <v>163</v>
      </c>
      <c r="AJ58" s="23">
        <v>189</v>
      </c>
      <c r="AK58" s="23">
        <v>190</v>
      </c>
      <c r="AL58" s="23">
        <v>191</v>
      </c>
      <c r="AM58" s="23">
        <v>177</v>
      </c>
      <c r="AN58" s="23">
        <v>163</v>
      </c>
      <c r="AO58" s="23">
        <v>189</v>
      </c>
      <c r="AP58" s="23">
        <v>191</v>
      </c>
      <c r="AQ58" s="23">
        <v>192</v>
      </c>
      <c r="AR58" s="8"/>
    </row>
    <row r="59" spans="2:44">
      <c r="B59" s="5"/>
      <c r="E59" s="18">
        <f t="shared" si="23"/>
        <v>4</v>
      </c>
      <c r="F59" s="48" t="s">
        <v>121</v>
      </c>
      <c r="H59" s="23">
        <f t="shared" si="21"/>
        <v>31701</v>
      </c>
      <c r="I59" s="23">
        <v>0</v>
      </c>
      <c r="J59" s="23">
        <v>696</v>
      </c>
      <c r="K59" s="23">
        <v>696</v>
      </c>
      <c r="L59" s="23">
        <v>696</v>
      </c>
      <c r="M59" s="23">
        <v>696</v>
      </c>
      <c r="N59" s="23">
        <v>696</v>
      </c>
      <c r="O59" s="23">
        <v>780</v>
      </c>
      <c r="P59" s="23">
        <v>904</v>
      </c>
      <c r="Q59" s="23">
        <v>910</v>
      </c>
      <c r="R59" s="23">
        <v>916</v>
      </c>
      <c r="S59" s="23">
        <v>898</v>
      </c>
      <c r="T59" s="23">
        <v>852</v>
      </c>
      <c r="U59" s="23">
        <v>976</v>
      </c>
      <c r="V59" s="23">
        <v>982</v>
      </c>
      <c r="W59" s="23">
        <v>988</v>
      </c>
      <c r="X59" s="23">
        <v>943</v>
      </c>
      <c r="Y59" s="23">
        <v>897</v>
      </c>
      <c r="Z59" s="23">
        <v>1022</v>
      </c>
      <c r="AA59" s="23">
        <v>1027</v>
      </c>
      <c r="AB59" s="23">
        <v>1033</v>
      </c>
      <c r="AC59" s="23">
        <v>964</v>
      </c>
      <c r="AD59" s="23">
        <v>918</v>
      </c>
      <c r="AE59" s="23">
        <v>1043</v>
      </c>
      <c r="AF59" s="23">
        <v>1048</v>
      </c>
      <c r="AG59" s="23">
        <v>1054</v>
      </c>
      <c r="AH59" s="23">
        <v>965</v>
      </c>
      <c r="AI59" s="23">
        <v>919</v>
      </c>
      <c r="AJ59" s="23">
        <v>1044</v>
      </c>
      <c r="AK59" s="23">
        <v>1050</v>
      </c>
      <c r="AL59" s="23">
        <v>1055</v>
      </c>
      <c r="AM59" s="23">
        <v>965</v>
      </c>
      <c r="AN59" s="23">
        <v>919</v>
      </c>
      <c r="AO59" s="23">
        <v>1044</v>
      </c>
      <c r="AP59" s="23">
        <v>1050</v>
      </c>
      <c r="AQ59" s="23">
        <v>1055</v>
      </c>
      <c r="AR59" s="8"/>
    </row>
    <row r="60" spans="2:44">
      <c r="B60" s="5"/>
      <c r="E60" s="18">
        <f t="shared" si="23"/>
        <v>5</v>
      </c>
      <c r="F60" s="48" t="s">
        <v>122</v>
      </c>
      <c r="H60" s="23">
        <f t="shared" si="21"/>
        <v>13171</v>
      </c>
      <c r="I60" s="23">
        <v>0</v>
      </c>
      <c r="J60" s="23">
        <v>271</v>
      </c>
      <c r="K60" s="23">
        <v>271</v>
      </c>
      <c r="L60" s="23">
        <v>271</v>
      </c>
      <c r="M60" s="23">
        <v>271</v>
      </c>
      <c r="N60" s="23">
        <v>271</v>
      </c>
      <c r="O60" s="23">
        <v>296</v>
      </c>
      <c r="P60" s="23">
        <v>392</v>
      </c>
      <c r="Q60" s="23">
        <v>396</v>
      </c>
      <c r="R60" s="23">
        <v>399</v>
      </c>
      <c r="S60" s="23">
        <v>394</v>
      </c>
      <c r="T60" s="23">
        <v>321</v>
      </c>
      <c r="U60" s="23">
        <v>416</v>
      </c>
      <c r="V60" s="23">
        <v>420</v>
      </c>
      <c r="W60" s="23">
        <v>423</v>
      </c>
      <c r="X60" s="23">
        <v>409</v>
      </c>
      <c r="Y60" s="23">
        <v>336</v>
      </c>
      <c r="Z60" s="23">
        <v>431</v>
      </c>
      <c r="AA60" s="23">
        <v>435</v>
      </c>
      <c r="AB60" s="23">
        <v>439</v>
      </c>
      <c r="AC60" s="23">
        <v>418</v>
      </c>
      <c r="AD60" s="23">
        <v>345</v>
      </c>
      <c r="AE60" s="23">
        <v>440</v>
      </c>
      <c r="AF60" s="23">
        <v>444</v>
      </c>
      <c r="AG60" s="23">
        <v>448</v>
      </c>
      <c r="AH60" s="23">
        <v>421</v>
      </c>
      <c r="AI60" s="23">
        <v>347</v>
      </c>
      <c r="AJ60" s="23">
        <v>443</v>
      </c>
      <c r="AK60" s="23">
        <v>446</v>
      </c>
      <c r="AL60" s="23">
        <v>450</v>
      </c>
      <c r="AM60" s="23">
        <v>421</v>
      </c>
      <c r="AN60" s="23">
        <v>347</v>
      </c>
      <c r="AO60" s="23">
        <v>443</v>
      </c>
      <c r="AP60" s="23">
        <v>446</v>
      </c>
      <c r="AQ60" s="23">
        <v>450</v>
      </c>
      <c r="AR60" s="8"/>
    </row>
    <row r="61" spans="2:44">
      <c r="B61" s="5"/>
      <c r="E61" s="18">
        <f t="shared" si="23"/>
        <v>6</v>
      </c>
      <c r="F61" s="48" t="s">
        <v>128</v>
      </c>
      <c r="H61" s="23">
        <f t="shared" si="21"/>
        <v>217571</v>
      </c>
      <c r="I61" s="23">
        <v>0</v>
      </c>
      <c r="J61" s="23">
        <v>5667</v>
      </c>
      <c r="K61" s="23">
        <v>5667</v>
      </c>
      <c r="L61" s="23">
        <v>5667</v>
      </c>
      <c r="M61" s="23">
        <v>5667</v>
      </c>
      <c r="N61" s="23">
        <v>5667</v>
      </c>
      <c r="O61" s="23">
        <v>6006</v>
      </c>
      <c r="P61" s="23">
        <v>6180</v>
      </c>
      <c r="Q61" s="23">
        <v>6184</v>
      </c>
      <c r="R61" s="23">
        <v>6189</v>
      </c>
      <c r="S61" s="23">
        <v>6090</v>
      </c>
      <c r="T61" s="23">
        <v>6432</v>
      </c>
      <c r="U61" s="23">
        <v>6609</v>
      </c>
      <c r="V61" s="23">
        <v>6616</v>
      </c>
      <c r="W61" s="23">
        <v>6437</v>
      </c>
      <c r="X61" s="23">
        <v>6235</v>
      </c>
      <c r="Y61" s="23">
        <v>6576</v>
      </c>
      <c r="Z61" s="23">
        <v>6754</v>
      </c>
      <c r="AA61" s="23">
        <v>6761</v>
      </c>
      <c r="AB61" s="23">
        <v>6582</v>
      </c>
      <c r="AC61" s="23">
        <v>6292</v>
      </c>
      <c r="AD61" s="23">
        <v>6634</v>
      </c>
      <c r="AE61" s="23">
        <v>6811</v>
      </c>
      <c r="AF61" s="23">
        <v>6818</v>
      </c>
      <c r="AG61" s="23">
        <v>6640</v>
      </c>
      <c r="AH61" s="23">
        <v>6292</v>
      </c>
      <c r="AI61" s="23">
        <v>6634</v>
      </c>
      <c r="AJ61" s="23">
        <v>6811</v>
      </c>
      <c r="AK61" s="23">
        <v>6818</v>
      </c>
      <c r="AL61" s="23">
        <v>6640</v>
      </c>
      <c r="AM61" s="23">
        <v>6292</v>
      </c>
      <c r="AN61" s="23">
        <v>6634</v>
      </c>
      <c r="AO61" s="23">
        <v>6811</v>
      </c>
      <c r="AP61" s="23">
        <v>6818</v>
      </c>
      <c r="AQ61" s="23">
        <v>6640</v>
      </c>
      <c r="AR61" s="8"/>
    </row>
    <row r="62" spans="2:44">
      <c r="B62" s="5"/>
      <c r="E62" s="18">
        <f t="shared" si="23"/>
        <v>7</v>
      </c>
      <c r="F62" s="48" t="s">
        <v>123</v>
      </c>
      <c r="H62" s="23">
        <f t="shared" si="21"/>
        <v>23286</v>
      </c>
      <c r="I62" s="23">
        <v>0</v>
      </c>
      <c r="J62" s="23">
        <v>399</v>
      </c>
      <c r="K62" s="23">
        <v>399</v>
      </c>
      <c r="L62" s="23">
        <v>399</v>
      </c>
      <c r="M62" s="23">
        <v>399</v>
      </c>
      <c r="N62" s="23">
        <v>399</v>
      </c>
      <c r="O62" s="23">
        <v>454</v>
      </c>
      <c r="P62" s="23">
        <v>689</v>
      </c>
      <c r="Q62" s="23">
        <v>701</v>
      </c>
      <c r="R62" s="23">
        <v>713</v>
      </c>
      <c r="S62" s="23">
        <v>708</v>
      </c>
      <c r="T62" s="23">
        <v>515</v>
      </c>
      <c r="U62" s="23">
        <v>750</v>
      </c>
      <c r="V62" s="23">
        <v>763</v>
      </c>
      <c r="W62" s="23">
        <v>775</v>
      </c>
      <c r="X62" s="23">
        <v>748</v>
      </c>
      <c r="Y62" s="23">
        <v>555</v>
      </c>
      <c r="Z62" s="23">
        <v>790</v>
      </c>
      <c r="AA62" s="23">
        <v>803</v>
      </c>
      <c r="AB62" s="23">
        <v>815</v>
      </c>
      <c r="AC62" s="23">
        <v>769</v>
      </c>
      <c r="AD62" s="23">
        <v>576</v>
      </c>
      <c r="AE62" s="23">
        <v>811</v>
      </c>
      <c r="AF62" s="23">
        <v>824</v>
      </c>
      <c r="AG62" s="23">
        <v>836</v>
      </c>
      <c r="AH62" s="23">
        <v>775</v>
      </c>
      <c r="AI62" s="23">
        <v>583</v>
      </c>
      <c r="AJ62" s="23">
        <v>818</v>
      </c>
      <c r="AK62" s="23">
        <v>830</v>
      </c>
      <c r="AL62" s="23">
        <v>842</v>
      </c>
      <c r="AM62" s="23">
        <v>775</v>
      </c>
      <c r="AN62" s="23">
        <v>583</v>
      </c>
      <c r="AO62" s="23">
        <v>818</v>
      </c>
      <c r="AP62" s="23">
        <v>830</v>
      </c>
      <c r="AQ62" s="23">
        <v>842</v>
      </c>
      <c r="AR62" s="8"/>
    </row>
    <row r="63" spans="2:44">
      <c r="B63" s="5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8"/>
    </row>
    <row r="64" spans="2:44" ht="25.5">
      <c r="B64" s="5"/>
      <c r="G64" s="39" t="s">
        <v>8</v>
      </c>
      <c r="H64" s="40" t="s">
        <v>7</v>
      </c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8"/>
    </row>
    <row r="65" spans="2:46" s="20" customFormat="1">
      <c r="B65" s="26"/>
      <c r="F65" s="20" t="s">
        <v>6</v>
      </c>
      <c r="G65" s="71">
        <f t="shared" ref="G65" si="24">$H$65/H65</f>
        <v>1</v>
      </c>
      <c r="H65" s="38">
        <f t="shared" ref="H65:H71" si="25">SUM(I65:AQ65)</f>
        <v>1684001</v>
      </c>
      <c r="I65" s="27">
        <f>SUM(I66:I71)</f>
        <v>0</v>
      </c>
      <c r="J65" s="27">
        <f t="shared" ref="J65:AK65" si="26">SUM(J66:J71)</f>
        <v>72315</v>
      </c>
      <c r="K65" s="27">
        <f t="shared" si="26"/>
        <v>126105</v>
      </c>
      <c r="L65" s="27">
        <f t="shared" si="26"/>
        <v>168946</v>
      </c>
      <c r="M65" s="27">
        <f t="shared" si="26"/>
        <v>203332</v>
      </c>
      <c r="N65" s="27">
        <f t="shared" si="26"/>
        <v>198687</v>
      </c>
      <c r="O65" s="27">
        <f t="shared" si="26"/>
        <v>134385</v>
      </c>
      <c r="P65" s="27">
        <f t="shared" si="26"/>
        <v>92831</v>
      </c>
      <c r="Q65" s="27">
        <f t="shared" si="26"/>
        <v>87573</v>
      </c>
      <c r="R65" s="27">
        <f t="shared" si="26"/>
        <v>68888</v>
      </c>
      <c r="S65" s="27">
        <f t="shared" si="26"/>
        <v>61801</v>
      </c>
      <c r="T65" s="27">
        <f t="shared" si="26"/>
        <v>55776</v>
      </c>
      <c r="U65" s="27">
        <f t="shared" si="26"/>
        <v>56499</v>
      </c>
      <c r="V65" s="27">
        <f t="shared" si="26"/>
        <v>25654</v>
      </c>
      <c r="W65" s="27">
        <f t="shared" si="26"/>
        <v>25499</v>
      </c>
      <c r="X65" s="27">
        <f t="shared" si="26"/>
        <v>19396</v>
      </c>
      <c r="Y65" s="27">
        <f t="shared" si="26"/>
        <v>19432</v>
      </c>
      <c r="Z65" s="27">
        <f t="shared" si="26"/>
        <v>20115</v>
      </c>
      <c r="AA65" s="27">
        <f t="shared" si="26"/>
        <v>19982</v>
      </c>
      <c r="AB65" s="27">
        <f t="shared" si="26"/>
        <v>19828</v>
      </c>
      <c r="AC65" s="27">
        <f t="shared" si="26"/>
        <v>14392</v>
      </c>
      <c r="AD65" s="27">
        <f t="shared" si="26"/>
        <v>14460</v>
      </c>
      <c r="AE65" s="27">
        <f t="shared" si="26"/>
        <v>15141</v>
      </c>
      <c r="AF65" s="27">
        <f t="shared" si="26"/>
        <v>15148</v>
      </c>
      <c r="AG65" s="27">
        <f t="shared" si="26"/>
        <v>14995</v>
      </c>
      <c r="AH65" s="27">
        <f t="shared" si="26"/>
        <v>13121</v>
      </c>
      <c r="AI65" s="27">
        <f t="shared" si="26"/>
        <v>13190</v>
      </c>
      <c r="AJ65" s="27">
        <f t="shared" si="26"/>
        <v>13872</v>
      </c>
      <c r="AK65" s="27">
        <f t="shared" si="26"/>
        <v>13878</v>
      </c>
      <c r="AL65" s="27">
        <f t="shared" ref="AL65:AQ65" si="27">SUM(AL66:AL71)</f>
        <v>13725</v>
      </c>
      <c r="AM65" s="27">
        <f t="shared" si="27"/>
        <v>12611</v>
      </c>
      <c r="AN65" s="27">
        <f t="shared" si="27"/>
        <v>12679</v>
      </c>
      <c r="AO65" s="27">
        <f t="shared" si="27"/>
        <v>13361</v>
      </c>
      <c r="AP65" s="27">
        <f t="shared" si="27"/>
        <v>13368</v>
      </c>
      <c r="AQ65" s="27">
        <f t="shared" si="27"/>
        <v>13016</v>
      </c>
      <c r="AR65" s="13"/>
      <c r="AT65" s="70"/>
    </row>
    <row r="66" spans="2:46">
      <c r="B66" s="5"/>
      <c r="F66" s="21" t="str">
        <f>F10</f>
        <v>Obras Civis - Produção de Água</v>
      </c>
      <c r="G66" s="41">
        <f>H66/$H$65</f>
        <v>0.13703673572640396</v>
      </c>
      <c r="H66" s="33">
        <f t="shared" si="25"/>
        <v>230770</v>
      </c>
      <c r="I66" s="23">
        <f t="shared" ref="I66:AQ66" si="28">I10</f>
        <v>0</v>
      </c>
      <c r="J66" s="23">
        <f t="shared" si="28"/>
        <v>8097</v>
      </c>
      <c r="K66" s="23">
        <f t="shared" si="28"/>
        <v>5812</v>
      </c>
      <c r="L66" s="23">
        <f t="shared" si="28"/>
        <v>42566</v>
      </c>
      <c r="M66" s="23">
        <f t="shared" si="28"/>
        <v>64681</v>
      </c>
      <c r="N66" s="23">
        <f t="shared" si="28"/>
        <v>64479</v>
      </c>
      <c r="O66" s="23">
        <f t="shared" si="28"/>
        <v>32762</v>
      </c>
      <c r="P66" s="23">
        <f t="shared" si="28"/>
        <v>7055</v>
      </c>
      <c r="Q66" s="23">
        <f t="shared" si="28"/>
        <v>4867</v>
      </c>
      <c r="R66" s="23">
        <f t="shared" si="28"/>
        <v>65</v>
      </c>
      <c r="S66" s="23">
        <f t="shared" si="28"/>
        <v>45</v>
      </c>
      <c r="T66" s="23">
        <f t="shared" si="28"/>
        <v>45</v>
      </c>
      <c r="U66" s="23">
        <f t="shared" si="28"/>
        <v>46</v>
      </c>
      <c r="V66" s="23">
        <f t="shared" si="28"/>
        <v>39</v>
      </c>
      <c r="W66" s="23">
        <f t="shared" si="28"/>
        <v>39</v>
      </c>
      <c r="X66" s="23">
        <f t="shared" si="28"/>
        <v>23</v>
      </c>
      <c r="Y66" s="23">
        <f t="shared" si="28"/>
        <v>23</v>
      </c>
      <c r="Z66" s="23">
        <f t="shared" si="28"/>
        <v>23</v>
      </c>
      <c r="AA66" s="23">
        <f t="shared" si="28"/>
        <v>22</v>
      </c>
      <c r="AB66" s="23">
        <f t="shared" si="28"/>
        <v>22</v>
      </c>
      <c r="AC66" s="23">
        <f t="shared" si="28"/>
        <v>8</v>
      </c>
      <c r="AD66" s="23">
        <f t="shared" si="28"/>
        <v>8</v>
      </c>
      <c r="AE66" s="23">
        <f t="shared" si="28"/>
        <v>8</v>
      </c>
      <c r="AF66" s="23">
        <f t="shared" si="28"/>
        <v>8</v>
      </c>
      <c r="AG66" s="23">
        <f t="shared" si="28"/>
        <v>8</v>
      </c>
      <c r="AH66" s="23">
        <f t="shared" si="28"/>
        <v>3</v>
      </c>
      <c r="AI66" s="23">
        <f t="shared" si="28"/>
        <v>3</v>
      </c>
      <c r="AJ66" s="23">
        <f t="shared" si="28"/>
        <v>3</v>
      </c>
      <c r="AK66" s="23">
        <f t="shared" si="28"/>
        <v>3</v>
      </c>
      <c r="AL66" s="23">
        <f t="shared" si="28"/>
        <v>3</v>
      </c>
      <c r="AM66" s="23">
        <f t="shared" si="28"/>
        <v>1</v>
      </c>
      <c r="AN66" s="23">
        <f t="shared" si="28"/>
        <v>1</v>
      </c>
      <c r="AO66" s="23">
        <f t="shared" si="28"/>
        <v>1</v>
      </c>
      <c r="AP66" s="23">
        <f t="shared" si="28"/>
        <v>1</v>
      </c>
      <c r="AQ66" s="23">
        <f t="shared" si="28"/>
        <v>0</v>
      </c>
      <c r="AR66" s="8"/>
    </row>
    <row r="67" spans="2:46">
      <c r="B67" s="5"/>
      <c r="F67" s="21" t="str">
        <f>F19</f>
        <v>Obras Civis - Distribuição</v>
      </c>
      <c r="G67" s="41">
        <f t="shared" ref="G67:G71" si="29">H67/$H$65</f>
        <v>0.59148717845179422</v>
      </c>
      <c r="H67" s="33">
        <f t="shared" si="25"/>
        <v>996065</v>
      </c>
      <c r="I67" s="23">
        <f t="shared" ref="I67:AQ67" si="30">I19</f>
        <v>0</v>
      </c>
      <c r="J67" s="23">
        <f t="shared" si="30"/>
        <v>55209</v>
      </c>
      <c r="K67" s="23">
        <f t="shared" si="30"/>
        <v>106682</v>
      </c>
      <c r="L67" s="23">
        <f t="shared" si="30"/>
        <v>110595</v>
      </c>
      <c r="M67" s="23">
        <f t="shared" si="30"/>
        <v>120871</v>
      </c>
      <c r="N67" s="23">
        <f t="shared" si="30"/>
        <v>116699</v>
      </c>
      <c r="O67" s="23">
        <f t="shared" si="30"/>
        <v>85843</v>
      </c>
      <c r="P67" s="23">
        <f t="shared" si="30"/>
        <v>70139</v>
      </c>
      <c r="Q67" s="23">
        <f t="shared" si="30"/>
        <v>67426</v>
      </c>
      <c r="R67" s="23">
        <f t="shared" si="30"/>
        <v>55282</v>
      </c>
      <c r="S67" s="23">
        <f t="shared" si="30"/>
        <v>48659</v>
      </c>
      <c r="T67" s="23">
        <f t="shared" si="30"/>
        <v>43121</v>
      </c>
      <c r="U67" s="23">
        <f t="shared" si="30"/>
        <v>43163</v>
      </c>
      <c r="V67" s="23">
        <f t="shared" si="30"/>
        <v>12350</v>
      </c>
      <c r="W67" s="23">
        <f t="shared" si="30"/>
        <v>12350</v>
      </c>
      <c r="X67" s="23">
        <f t="shared" si="30"/>
        <v>6831</v>
      </c>
      <c r="Y67" s="23">
        <f t="shared" si="30"/>
        <v>6799</v>
      </c>
      <c r="Z67" s="23">
        <f t="shared" si="30"/>
        <v>6800</v>
      </c>
      <c r="AA67" s="23">
        <f t="shared" si="30"/>
        <v>6674</v>
      </c>
      <c r="AB67" s="23">
        <f t="shared" si="30"/>
        <v>6674</v>
      </c>
      <c r="AC67" s="23">
        <f t="shared" si="30"/>
        <v>1932</v>
      </c>
      <c r="AD67" s="23">
        <f t="shared" si="30"/>
        <v>1932</v>
      </c>
      <c r="AE67" s="23">
        <f t="shared" si="30"/>
        <v>1932</v>
      </c>
      <c r="AF67" s="23">
        <f t="shared" si="30"/>
        <v>1932</v>
      </c>
      <c r="AG67" s="23">
        <f t="shared" si="30"/>
        <v>1932</v>
      </c>
      <c r="AH67" s="23">
        <f t="shared" si="30"/>
        <v>691</v>
      </c>
      <c r="AI67" s="23">
        <f t="shared" si="30"/>
        <v>691</v>
      </c>
      <c r="AJ67" s="23">
        <f t="shared" si="30"/>
        <v>691</v>
      </c>
      <c r="AK67" s="23">
        <f t="shared" si="30"/>
        <v>691</v>
      </c>
      <c r="AL67" s="23">
        <f t="shared" si="30"/>
        <v>691</v>
      </c>
      <c r="AM67" s="23">
        <f t="shared" si="30"/>
        <v>194</v>
      </c>
      <c r="AN67" s="23">
        <f t="shared" si="30"/>
        <v>194</v>
      </c>
      <c r="AO67" s="23">
        <f t="shared" si="30"/>
        <v>194</v>
      </c>
      <c r="AP67" s="23">
        <f t="shared" si="30"/>
        <v>194</v>
      </c>
      <c r="AQ67" s="23">
        <f t="shared" si="30"/>
        <v>7</v>
      </c>
      <c r="AR67" s="8"/>
    </row>
    <row r="68" spans="2:46">
      <c r="B68" s="5"/>
      <c r="F68" s="21" t="str">
        <f>F28</f>
        <v>Sistemas - Produção de Água</v>
      </c>
      <c r="G68" s="41">
        <f t="shared" si="29"/>
        <v>8.620541199203564E-3</v>
      </c>
      <c r="H68" s="33">
        <f t="shared" si="25"/>
        <v>14517</v>
      </c>
      <c r="I68" s="23">
        <f t="shared" ref="I68:AQ68" si="31">I28</f>
        <v>0</v>
      </c>
      <c r="J68" s="23">
        <f t="shared" si="31"/>
        <v>500</v>
      </c>
      <c r="K68" s="23">
        <f t="shared" si="31"/>
        <v>368</v>
      </c>
      <c r="L68" s="23">
        <f t="shared" si="31"/>
        <v>2182</v>
      </c>
      <c r="M68" s="23">
        <f t="shared" si="31"/>
        <v>3287</v>
      </c>
      <c r="N68" s="23">
        <f t="shared" si="31"/>
        <v>3274</v>
      </c>
      <c r="O68" s="23">
        <f t="shared" si="31"/>
        <v>1881</v>
      </c>
      <c r="P68" s="23">
        <f t="shared" si="31"/>
        <v>462</v>
      </c>
      <c r="Q68" s="23">
        <f t="shared" si="31"/>
        <v>353</v>
      </c>
      <c r="R68" s="23">
        <f t="shared" si="31"/>
        <v>85</v>
      </c>
      <c r="S68" s="23">
        <f t="shared" si="31"/>
        <v>85</v>
      </c>
      <c r="T68" s="23">
        <f t="shared" si="31"/>
        <v>85</v>
      </c>
      <c r="U68" s="23">
        <f t="shared" si="31"/>
        <v>85</v>
      </c>
      <c r="V68" s="23">
        <f t="shared" si="31"/>
        <v>85</v>
      </c>
      <c r="W68" s="23">
        <f t="shared" si="31"/>
        <v>85</v>
      </c>
      <c r="X68" s="23">
        <f t="shared" si="31"/>
        <v>85</v>
      </c>
      <c r="Y68" s="23">
        <f t="shared" si="31"/>
        <v>85</v>
      </c>
      <c r="Z68" s="23">
        <f t="shared" si="31"/>
        <v>85</v>
      </c>
      <c r="AA68" s="23">
        <f t="shared" si="31"/>
        <v>85</v>
      </c>
      <c r="AB68" s="23">
        <f t="shared" si="31"/>
        <v>85</v>
      </c>
      <c r="AC68" s="23">
        <f t="shared" si="31"/>
        <v>85</v>
      </c>
      <c r="AD68" s="23">
        <f t="shared" si="31"/>
        <v>85</v>
      </c>
      <c r="AE68" s="23">
        <f t="shared" si="31"/>
        <v>85</v>
      </c>
      <c r="AF68" s="23">
        <f t="shared" si="31"/>
        <v>85</v>
      </c>
      <c r="AG68" s="23">
        <f t="shared" si="31"/>
        <v>85</v>
      </c>
      <c r="AH68" s="23">
        <f t="shared" si="31"/>
        <v>85</v>
      </c>
      <c r="AI68" s="23">
        <f t="shared" si="31"/>
        <v>85</v>
      </c>
      <c r="AJ68" s="23">
        <f t="shared" si="31"/>
        <v>85</v>
      </c>
      <c r="AK68" s="23">
        <f t="shared" si="31"/>
        <v>85</v>
      </c>
      <c r="AL68" s="23">
        <f t="shared" si="31"/>
        <v>85</v>
      </c>
      <c r="AM68" s="23">
        <f t="shared" si="31"/>
        <v>85</v>
      </c>
      <c r="AN68" s="23">
        <f t="shared" si="31"/>
        <v>85</v>
      </c>
      <c r="AO68" s="23">
        <f t="shared" si="31"/>
        <v>85</v>
      </c>
      <c r="AP68" s="23">
        <f t="shared" si="31"/>
        <v>85</v>
      </c>
      <c r="AQ68" s="23">
        <f t="shared" si="31"/>
        <v>85</v>
      </c>
      <c r="AR68" s="8"/>
    </row>
    <row r="69" spans="2:46">
      <c r="B69" s="5"/>
      <c r="F69" s="21" t="str">
        <f>F37</f>
        <v>Sistemas - Distribuição de Água</v>
      </c>
      <c r="G69" s="41">
        <f t="shared" si="29"/>
        <v>2.6798083849118855E-2</v>
      </c>
      <c r="H69" s="33">
        <f t="shared" si="25"/>
        <v>45128</v>
      </c>
      <c r="I69" s="23">
        <f t="shared" ref="I69:AQ69" si="32">I37</f>
        <v>0</v>
      </c>
      <c r="J69" s="23">
        <f t="shared" si="32"/>
        <v>988</v>
      </c>
      <c r="K69" s="23">
        <f t="shared" si="32"/>
        <v>3813</v>
      </c>
      <c r="L69" s="23">
        <f t="shared" si="32"/>
        <v>4173</v>
      </c>
      <c r="M69" s="23">
        <f t="shared" si="32"/>
        <v>5063</v>
      </c>
      <c r="N69" s="23">
        <f t="shared" si="32"/>
        <v>4877</v>
      </c>
      <c r="O69" s="23">
        <f t="shared" si="32"/>
        <v>3422</v>
      </c>
      <c r="P69" s="23">
        <f t="shared" si="32"/>
        <v>3098</v>
      </c>
      <c r="Q69" s="23">
        <f t="shared" si="32"/>
        <v>2822</v>
      </c>
      <c r="R69" s="23">
        <f t="shared" si="32"/>
        <v>1875</v>
      </c>
      <c r="S69" s="23">
        <f t="shared" si="32"/>
        <v>1563</v>
      </c>
      <c r="T69" s="23">
        <f t="shared" si="32"/>
        <v>1008</v>
      </c>
      <c r="U69" s="23">
        <f t="shared" si="32"/>
        <v>1009</v>
      </c>
      <c r="V69" s="23">
        <f t="shared" si="32"/>
        <v>951</v>
      </c>
      <c r="W69" s="23">
        <f t="shared" si="32"/>
        <v>951</v>
      </c>
      <c r="X69" s="23">
        <f t="shared" si="32"/>
        <v>691</v>
      </c>
      <c r="Y69" s="23">
        <f t="shared" si="32"/>
        <v>691</v>
      </c>
      <c r="Z69" s="23">
        <f t="shared" si="32"/>
        <v>691</v>
      </c>
      <c r="AA69" s="23">
        <f t="shared" si="32"/>
        <v>678</v>
      </c>
      <c r="AB69" s="23">
        <f t="shared" si="32"/>
        <v>678</v>
      </c>
      <c r="AC69" s="23">
        <f t="shared" si="32"/>
        <v>453</v>
      </c>
      <c r="AD69" s="23">
        <f t="shared" si="32"/>
        <v>453</v>
      </c>
      <c r="AE69" s="23">
        <f t="shared" si="32"/>
        <v>453</v>
      </c>
      <c r="AF69" s="23">
        <f t="shared" si="32"/>
        <v>453</v>
      </c>
      <c r="AG69" s="23">
        <f t="shared" si="32"/>
        <v>453</v>
      </c>
      <c r="AH69" s="23">
        <f t="shared" si="32"/>
        <v>395</v>
      </c>
      <c r="AI69" s="23">
        <f t="shared" si="32"/>
        <v>395</v>
      </c>
      <c r="AJ69" s="23">
        <f t="shared" si="32"/>
        <v>395</v>
      </c>
      <c r="AK69" s="23">
        <f t="shared" si="32"/>
        <v>395</v>
      </c>
      <c r="AL69" s="23">
        <f t="shared" si="32"/>
        <v>395</v>
      </c>
      <c r="AM69" s="23">
        <f t="shared" si="32"/>
        <v>371</v>
      </c>
      <c r="AN69" s="23">
        <f t="shared" si="32"/>
        <v>371</v>
      </c>
      <c r="AO69" s="23">
        <f t="shared" si="32"/>
        <v>371</v>
      </c>
      <c r="AP69" s="23">
        <f t="shared" si="32"/>
        <v>371</v>
      </c>
      <c r="AQ69" s="23">
        <f t="shared" si="32"/>
        <v>362</v>
      </c>
      <c r="AR69" s="8"/>
    </row>
    <row r="70" spans="2:46">
      <c r="B70" s="5"/>
      <c r="F70" s="21" t="str">
        <f>F46</f>
        <v>Equipamentos - Produção de Água</v>
      </c>
      <c r="G70" s="41">
        <f t="shared" si="29"/>
        <v>5.2473246749853472E-2</v>
      </c>
      <c r="H70" s="33">
        <f t="shared" si="25"/>
        <v>88365</v>
      </c>
      <c r="I70" s="23">
        <f t="shared" ref="I70:AQ70" si="33">I46</f>
        <v>0</v>
      </c>
      <c r="J70" s="23">
        <f t="shared" si="33"/>
        <v>0</v>
      </c>
      <c r="K70" s="23">
        <f t="shared" si="33"/>
        <v>1909</v>
      </c>
      <c r="L70" s="23">
        <f t="shared" si="33"/>
        <v>1909</v>
      </c>
      <c r="M70" s="23">
        <f t="shared" si="33"/>
        <v>1909</v>
      </c>
      <c r="N70" s="23">
        <f t="shared" si="33"/>
        <v>1837</v>
      </c>
      <c r="O70" s="23">
        <f t="shared" si="33"/>
        <v>2389</v>
      </c>
      <c r="P70" s="23">
        <f t="shared" si="33"/>
        <v>3313</v>
      </c>
      <c r="Q70" s="23">
        <f t="shared" si="33"/>
        <v>3313</v>
      </c>
      <c r="R70" s="23">
        <f t="shared" si="33"/>
        <v>2761</v>
      </c>
      <c r="S70" s="23">
        <f t="shared" si="33"/>
        <v>2761</v>
      </c>
      <c r="T70" s="23">
        <f t="shared" si="33"/>
        <v>2761</v>
      </c>
      <c r="U70" s="23">
        <f t="shared" si="33"/>
        <v>2761</v>
      </c>
      <c r="V70" s="23">
        <f t="shared" si="33"/>
        <v>2761</v>
      </c>
      <c r="W70" s="23">
        <f t="shared" si="33"/>
        <v>2761</v>
      </c>
      <c r="X70" s="23">
        <f t="shared" si="33"/>
        <v>2761</v>
      </c>
      <c r="Y70" s="23">
        <f t="shared" si="33"/>
        <v>2761</v>
      </c>
      <c r="Z70" s="23">
        <f t="shared" si="33"/>
        <v>2761</v>
      </c>
      <c r="AA70" s="23">
        <f t="shared" si="33"/>
        <v>2761</v>
      </c>
      <c r="AB70" s="23">
        <f t="shared" si="33"/>
        <v>2761</v>
      </c>
      <c r="AC70" s="23">
        <f t="shared" si="33"/>
        <v>2761</v>
      </c>
      <c r="AD70" s="23">
        <f t="shared" si="33"/>
        <v>2761</v>
      </c>
      <c r="AE70" s="23">
        <f t="shared" si="33"/>
        <v>2761</v>
      </c>
      <c r="AF70" s="23">
        <f t="shared" si="33"/>
        <v>2761</v>
      </c>
      <c r="AG70" s="23">
        <f t="shared" si="33"/>
        <v>2761</v>
      </c>
      <c r="AH70" s="23">
        <f t="shared" si="33"/>
        <v>2761</v>
      </c>
      <c r="AI70" s="23">
        <f t="shared" si="33"/>
        <v>2761</v>
      </c>
      <c r="AJ70" s="23">
        <f t="shared" si="33"/>
        <v>2761</v>
      </c>
      <c r="AK70" s="23">
        <f t="shared" si="33"/>
        <v>2761</v>
      </c>
      <c r="AL70" s="23">
        <f t="shared" si="33"/>
        <v>2761</v>
      </c>
      <c r="AM70" s="23">
        <f t="shared" si="33"/>
        <v>2761</v>
      </c>
      <c r="AN70" s="23">
        <f t="shared" si="33"/>
        <v>2761</v>
      </c>
      <c r="AO70" s="23">
        <f t="shared" si="33"/>
        <v>2761</v>
      </c>
      <c r="AP70" s="23">
        <f t="shared" si="33"/>
        <v>2761</v>
      </c>
      <c r="AQ70" s="23">
        <f t="shared" si="33"/>
        <v>2761</v>
      </c>
      <c r="AR70" s="8"/>
    </row>
    <row r="71" spans="2:46">
      <c r="B71" s="5"/>
      <c r="F71" s="21" t="str">
        <f>F55</f>
        <v>Equipamentos - Distribuição de Água</v>
      </c>
      <c r="G71" s="41">
        <f t="shared" si="29"/>
        <v>0.18358421402362587</v>
      </c>
      <c r="H71" s="33">
        <f t="shared" si="25"/>
        <v>309156</v>
      </c>
      <c r="I71" s="23">
        <f t="shared" ref="I71:AQ71" si="34">I55</f>
        <v>0</v>
      </c>
      <c r="J71" s="23">
        <f t="shared" si="34"/>
        <v>7521</v>
      </c>
      <c r="K71" s="23">
        <f t="shared" si="34"/>
        <v>7521</v>
      </c>
      <c r="L71" s="23">
        <f t="shared" si="34"/>
        <v>7521</v>
      </c>
      <c r="M71" s="23">
        <f t="shared" si="34"/>
        <v>7521</v>
      </c>
      <c r="N71" s="23">
        <f t="shared" si="34"/>
        <v>7521</v>
      </c>
      <c r="O71" s="23">
        <f t="shared" si="34"/>
        <v>8088</v>
      </c>
      <c r="P71" s="23">
        <f t="shared" si="34"/>
        <v>8764</v>
      </c>
      <c r="Q71" s="23">
        <f t="shared" si="34"/>
        <v>8792</v>
      </c>
      <c r="R71" s="23">
        <f t="shared" si="34"/>
        <v>8820</v>
      </c>
      <c r="S71" s="23">
        <f t="shared" si="34"/>
        <v>8688</v>
      </c>
      <c r="T71" s="23">
        <f t="shared" si="34"/>
        <v>8756</v>
      </c>
      <c r="U71" s="23">
        <f t="shared" si="34"/>
        <v>9435</v>
      </c>
      <c r="V71" s="23">
        <f t="shared" si="34"/>
        <v>9468</v>
      </c>
      <c r="W71" s="23">
        <f t="shared" si="34"/>
        <v>9313</v>
      </c>
      <c r="X71" s="23">
        <f t="shared" si="34"/>
        <v>9005</v>
      </c>
      <c r="Y71" s="23">
        <f t="shared" si="34"/>
        <v>9073</v>
      </c>
      <c r="Z71" s="23">
        <f t="shared" si="34"/>
        <v>9755</v>
      </c>
      <c r="AA71" s="23">
        <f t="shared" si="34"/>
        <v>9762</v>
      </c>
      <c r="AB71" s="23">
        <f t="shared" si="34"/>
        <v>9608</v>
      </c>
      <c r="AC71" s="23">
        <f t="shared" si="34"/>
        <v>9153</v>
      </c>
      <c r="AD71" s="23">
        <f t="shared" si="34"/>
        <v>9221</v>
      </c>
      <c r="AE71" s="23">
        <f t="shared" si="34"/>
        <v>9902</v>
      </c>
      <c r="AF71" s="23">
        <f t="shared" si="34"/>
        <v>9909</v>
      </c>
      <c r="AG71" s="23">
        <f t="shared" si="34"/>
        <v>9756</v>
      </c>
      <c r="AH71" s="23">
        <f t="shared" si="34"/>
        <v>9186</v>
      </c>
      <c r="AI71" s="23">
        <f t="shared" si="34"/>
        <v>9255</v>
      </c>
      <c r="AJ71" s="23">
        <f t="shared" si="34"/>
        <v>9937</v>
      </c>
      <c r="AK71" s="23">
        <f t="shared" si="34"/>
        <v>9943</v>
      </c>
      <c r="AL71" s="23">
        <f t="shared" si="34"/>
        <v>9790</v>
      </c>
      <c r="AM71" s="23">
        <f t="shared" si="34"/>
        <v>9199</v>
      </c>
      <c r="AN71" s="23">
        <f t="shared" si="34"/>
        <v>9267</v>
      </c>
      <c r="AO71" s="23">
        <f t="shared" si="34"/>
        <v>9949</v>
      </c>
      <c r="AP71" s="23">
        <f t="shared" si="34"/>
        <v>9956</v>
      </c>
      <c r="AQ71" s="23">
        <f t="shared" si="34"/>
        <v>9801</v>
      </c>
      <c r="AR71" s="8"/>
    </row>
    <row r="72" spans="2:46">
      <c r="B72" s="5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8"/>
    </row>
    <row r="73" spans="2:46" ht="13.5" thickBot="1">
      <c r="B73" s="5"/>
      <c r="C73" s="9"/>
      <c r="D73" s="14" t="s">
        <v>34</v>
      </c>
      <c r="E73" s="14"/>
      <c r="F73" s="14"/>
      <c r="G73" s="14"/>
      <c r="H73" s="15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8"/>
    </row>
    <row r="74" spans="2:46" ht="13.5" thickTop="1">
      <c r="B74" s="5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8"/>
    </row>
    <row r="75" spans="2:46" s="20" customFormat="1">
      <c r="B75" s="26"/>
      <c r="F75" s="10" t="s">
        <v>41</v>
      </c>
      <c r="H75" s="27">
        <f>SUM(I75:AQ75)</f>
        <v>653485</v>
      </c>
      <c r="I75" s="27">
        <f t="shared" ref="I75:AQ75" si="35">SUM(I76:I82)</f>
        <v>0</v>
      </c>
      <c r="J75" s="27">
        <f t="shared" si="35"/>
        <v>19518</v>
      </c>
      <c r="K75" s="27">
        <f t="shared" si="35"/>
        <v>108538</v>
      </c>
      <c r="L75" s="27">
        <f t="shared" si="35"/>
        <v>106494</v>
      </c>
      <c r="M75" s="27">
        <f t="shared" si="35"/>
        <v>108556</v>
      </c>
      <c r="N75" s="27">
        <f t="shared" si="35"/>
        <v>108681</v>
      </c>
      <c r="O75" s="27">
        <f t="shared" si="35"/>
        <v>22837</v>
      </c>
      <c r="P75" s="27">
        <f t="shared" si="35"/>
        <v>26495</v>
      </c>
      <c r="Q75" s="27">
        <f t="shared" si="35"/>
        <v>21588</v>
      </c>
      <c r="R75" s="27">
        <f t="shared" si="35"/>
        <v>20263</v>
      </c>
      <c r="S75" s="27">
        <f t="shared" si="35"/>
        <v>16115</v>
      </c>
      <c r="T75" s="27">
        <f t="shared" si="35"/>
        <v>16198</v>
      </c>
      <c r="U75" s="27">
        <f t="shared" si="35"/>
        <v>16265</v>
      </c>
      <c r="V75" s="27">
        <f t="shared" si="35"/>
        <v>9096</v>
      </c>
      <c r="W75" s="27">
        <f t="shared" si="35"/>
        <v>9093</v>
      </c>
      <c r="X75" s="27">
        <f t="shared" si="35"/>
        <v>5621</v>
      </c>
      <c r="Y75" s="27">
        <f t="shared" si="35"/>
        <v>5618</v>
      </c>
      <c r="Z75" s="27">
        <f t="shared" si="35"/>
        <v>5618</v>
      </c>
      <c r="AA75" s="27">
        <f t="shared" si="35"/>
        <v>5615</v>
      </c>
      <c r="AB75" s="27">
        <f t="shared" si="35"/>
        <v>5626</v>
      </c>
      <c r="AC75" s="27">
        <f t="shared" si="35"/>
        <v>2120</v>
      </c>
      <c r="AD75" s="27">
        <f t="shared" si="35"/>
        <v>2131</v>
      </c>
      <c r="AE75" s="27">
        <f t="shared" si="35"/>
        <v>2130</v>
      </c>
      <c r="AF75" s="27">
        <f t="shared" si="35"/>
        <v>2121</v>
      </c>
      <c r="AG75" s="27">
        <f t="shared" si="35"/>
        <v>1711</v>
      </c>
      <c r="AH75" s="27">
        <f t="shared" si="35"/>
        <v>804</v>
      </c>
      <c r="AI75" s="27">
        <f t="shared" si="35"/>
        <v>817</v>
      </c>
      <c r="AJ75" s="27">
        <f t="shared" si="35"/>
        <v>808</v>
      </c>
      <c r="AK75" s="27">
        <f t="shared" si="35"/>
        <v>808</v>
      </c>
      <c r="AL75" s="27">
        <f t="shared" si="35"/>
        <v>790</v>
      </c>
      <c r="AM75" s="27">
        <f t="shared" si="35"/>
        <v>288</v>
      </c>
      <c r="AN75" s="27">
        <f t="shared" si="35"/>
        <v>282</v>
      </c>
      <c r="AO75" s="27">
        <f t="shared" si="35"/>
        <v>279</v>
      </c>
      <c r="AP75" s="27">
        <f t="shared" si="35"/>
        <v>282</v>
      </c>
      <c r="AQ75" s="27">
        <f t="shared" si="35"/>
        <v>279</v>
      </c>
      <c r="AR75" s="13"/>
      <c r="AT75" s="24"/>
    </row>
    <row r="76" spans="2:46">
      <c r="B76" s="5"/>
      <c r="E76" s="18">
        <v>1</v>
      </c>
      <c r="F76" s="48" t="s">
        <v>127</v>
      </c>
      <c r="H76" s="23">
        <f t="shared" ref="H76:H82" si="36">SUM(I76:AQ76)</f>
        <v>79400</v>
      </c>
      <c r="I76" s="23">
        <v>0</v>
      </c>
      <c r="J76" s="23">
        <v>2971</v>
      </c>
      <c r="K76" s="23">
        <v>5653</v>
      </c>
      <c r="L76" s="23">
        <v>5772</v>
      </c>
      <c r="M76" s="23">
        <v>5892</v>
      </c>
      <c r="N76" s="23">
        <v>5978</v>
      </c>
      <c r="O76" s="23">
        <v>6088</v>
      </c>
      <c r="P76" s="23">
        <v>6191</v>
      </c>
      <c r="Q76" s="23">
        <v>6294</v>
      </c>
      <c r="R76" s="23">
        <v>6400</v>
      </c>
      <c r="S76" s="23">
        <v>6380</v>
      </c>
      <c r="T76" s="23">
        <v>6460</v>
      </c>
      <c r="U76" s="23">
        <v>6533</v>
      </c>
      <c r="V76" s="23">
        <v>969</v>
      </c>
      <c r="W76" s="23">
        <v>969</v>
      </c>
      <c r="X76" s="23">
        <v>742</v>
      </c>
      <c r="Y76" s="23">
        <v>742</v>
      </c>
      <c r="Z76" s="23">
        <v>742</v>
      </c>
      <c r="AA76" s="23">
        <v>745</v>
      </c>
      <c r="AB76" s="23">
        <v>742</v>
      </c>
      <c r="AC76" s="23">
        <v>428</v>
      </c>
      <c r="AD76" s="23">
        <v>432</v>
      </c>
      <c r="AE76" s="23">
        <v>432</v>
      </c>
      <c r="AF76" s="23">
        <v>428</v>
      </c>
      <c r="AG76" s="23">
        <v>432</v>
      </c>
      <c r="AH76" s="23">
        <v>197</v>
      </c>
      <c r="AI76" s="23">
        <v>197</v>
      </c>
      <c r="AJ76" s="23">
        <v>197</v>
      </c>
      <c r="AK76" s="23">
        <v>197</v>
      </c>
      <c r="AL76" s="23">
        <v>194</v>
      </c>
      <c r="AM76" s="23">
        <v>3</v>
      </c>
      <c r="AN76" s="23">
        <v>0</v>
      </c>
      <c r="AO76" s="23">
        <v>0</v>
      </c>
      <c r="AP76" s="23">
        <v>0</v>
      </c>
      <c r="AQ76" s="23">
        <v>0</v>
      </c>
      <c r="AR76" s="8"/>
    </row>
    <row r="77" spans="2:46">
      <c r="B77" s="5"/>
      <c r="E77" s="18">
        <f>E76+1</f>
        <v>2</v>
      </c>
      <c r="F77" s="48" t="s">
        <v>119</v>
      </c>
      <c r="H77" s="23">
        <f t="shared" ref="H77" si="37">SUM(I77:AQ77)</f>
        <v>81475</v>
      </c>
      <c r="I77" s="23">
        <v>0</v>
      </c>
      <c r="J77" s="23">
        <v>1412</v>
      </c>
      <c r="K77" s="23">
        <v>11503</v>
      </c>
      <c r="L77" s="23">
        <v>11681</v>
      </c>
      <c r="M77" s="23">
        <v>11862</v>
      </c>
      <c r="N77" s="23">
        <v>12028</v>
      </c>
      <c r="O77" s="23">
        <v>2087</v>
      </c>
      <c r="P77" s="23">
        <v>2087</v>
      </c>
      <c r="Q77" s="23">
        <v>2081</v>
      </c>
      <c r="R77" s="23">
        <v>2087</v>
      </c>
      <c r="S77" s="23">
        <v>1660</v>
      </c>
      <c r="T77" s="23">
        <v>1663</v>
      </c>
      <c r="U77" s="23">
        <v>1663</v>
      </c>
      <c r="V77" s="23">
        <v>1554</v>
      </c>
      <c r="W77" s="23">
        <v>1548</v>
      </c>
      <c r="X77" s="23">
        <v>1500</v>
      </c>
      <c r="Y77" s="23">
        <v>1500</v>
      </c>
      <c r="Z77" s="23">
        <v>1497</v>
      </c>
      <c r="AA77" s="23">
        <v>1497</v>
      </c>
      <c r="AB77" s="23">
        <v>1503</v>
      </c>
      <c r="AC77" s="23">
        <v>952</v>
      </c>
      <c r="AD77" s="23">
        <v>955</v>
      </c>
      <c r="AE77" s="23">
        <v>958</v>
      </c>
      <c r="AF77" s="23">
        <v>952</v>
      </c>
      <c r="AG77" s="23">
        <v>955</v>
      </c>
      <c r="AH77" s="23">
        <v>573</v>
      </c>
      <c r="AI77" s="23">
        <v>583</v>
      </c>
      <c r="AJ77" s="23">
        <v>577</v>
      </c>
      <c r="AK77" s="23">
        <v>577</v>
      </c>
      <c r="AL77" s="23">
        <v>573</v>
      </c>
      <c r="AM77" s="23">
        <v>285</v>
      </c>
      <c r="AN77" s="23">
        <v>282</v>
      </c>
      <c r="AO77" s="23">
        <v>279</v>
      </c>
      <c r="AP77" s="23">
        <v>282</v>
      </c>
      <c r="AQ77" s="23">
        <v>279</v>
      </c>
      <c r="AR77" s="8"/>
    </row>
    <row r="78" spans="2:46">
      <c r="B78" s="5"/>
      <c r="E78" s="18">
        <f t="shared" ref="E78:E82" si="38">E77+1</f>
        <v>3</v>
      </c>
      <c r="F78" s="48" t="s">
        <v>120</v>
      </c>
      <c r="H78" s="23">
        <f t="shared" si="36"/>
        <v>37332</v>
      </c>
      <c r="I78" s="23">
        <v>0</v>
      </c>
      <c r="J78" s="23">
        <v>1446</v>
      </c>
      <c r="K78" s="23">
        <v>7260</v>
      </c>
      <c r="L78" s="23">
        <v>7408</v>
      </c>
      <c r="M78" s="23">
        <v>7556</v>
      </c>
      <c r="N78" s="23">
        <v>7637</v>
      </c>
      <c r="O78" s="23">
        <v>529</v>
      </c>
      <c r="P78" s="23">
        <v>529</v>
      </c>
      <c r="Q78" s="23">
        <v>523</v>
      </c>
      <c r="R78" s="23">
        <v>525</v>
      </c>
      <c r="S78" s="23">
        <v>378</v>
      </c>
      <c r="T78" s="23">
        <v>378</v>
      </c>
      <c r="U78" s="23">
        <v>375</v>
      </c>
      <c r="V78" s="23">
        <v>375</v>
      </c>
      <c r="W78" s="23">
        <v>378</v>
      </c>
      <c r="X78" s="23">
        <v>247</v>
      </c>
      <c r="Y78" s="23">
        <v>244</v>
      </c>
      <c r="Z78" s="23">
        <v>247</v>
      </c>
      <c r="AA78" s="23">
        <v>241</v>
      </c>
      <c r="AB78" s="23">
        <v>247</v>
      </c>
      <c r="AC78" s="23">
        <v>127</v>
      </c>
      <c r="AD78" s="23">
        <v>133</v>
      </c>
      <c r="AE78" s="23">
        <v>130</v>
      </c>
      <c r="AF78" s="23">
        <v>130</v>
      </c>
      <c r="AG78" s="23">
        <v>127</v>
      </c>
      <c r="AH78" s="23">
        <v>34</v>
      </c>
      <c r="AI78" s="23">
        <v>37</v>
      </c>
      <c r="AJ78" s="23">
        <v>34</v>
      </c>
      <c r="AK78" s="23">
        <v>34</v>
      </c>
      <c r="AL78" s="23">
        <v>23</v>
      </c>
      <c r="AM78" s="23">
        <v>0</v>
      </c>
      <c r="AN78" s="23">
        <v>0</v>
      </c>
      <c r="AO78" s="23">
        <v>0</v>
      </c>
      <c r="AP78" s="23">
        <v>0</v>
      </c>
      <c r="AQ78" s="23">
        <v>0</v>
      </c>
      <c r="AR78" s="8"/>
    </row>
    <row r="79" spans="2:46">
      <c r="B79" s="5"/>
      <c r="E79" s="18">
        <f t="shared" si="38"/>
        <v>4</v>
      </c>
      <c r="F79" s="48" t="s">
        <v>121</v>
      </c>
      <c r="H79" s="23">
        <f t="shared" si="36"/>
        <v>226255</v>
      </c>
      <c r="I79" s="23">
        <v>0</v>
      </c>
      <c r="J79" s="23">
        <v>6046</v>
      </c>
      <c r="K79" s="23">
        <v>45060</v>
      </c>
      <c r="L79" s="23">
        <v>42117</v>
      </c>
      <c r="M79" s="23">
        <v>42127</v>
      </c>
      <c r="N79" s="23">
        <v>42686</v>
      </c>
      <c r="O79" s="23">
        <v>7051</v>
      </c>
      <c r="P79" s="23">
        <v>7135</v>
      </c>
      <c r="Q79" s="23">
        <v>5260</v>
      </c>
      <c r="R79" s="23">
        <v>5260</v>
      </c>
      <c r="S79" s="23">
        <v>3534</v>
      </c>
      <c r="T79" s="23">
        <v>3534</v>
      </c>
      <c r="U79" s="23">
        <v>3534</v>
      </c>
      <c r="V79" s="23">
        <v>2905</v>
      </c>
      <c r="W79" s="23">
        <v>2905</v>
      </c>
      <c r="X79" s="23">
        <v>1347</v>
      </c>
      <c r="Y79" s="23">
        <v>1350</v>
      </c>
      <c r="Z79" s="23">
        <v>1350</v>
      </c>
      <c r="AA79" s="23">
        <v>1347</v>
      </c>
      <c r="AB79" s="23">
        <v>1350</v>
      </c>
      <c r="AC79" s="23">
        <v>84</v>
      </c>
      <c r="AD79" s="23">
        <v>80</v>
      </c>
      <c r="AE79" s="23">
        <v>84</v>
      </c>
      <c r="AF79" s="23">
        <v>80</v>
      </c>
      <c r="AG79" s="23">
        <v>29</v>
      </c>
      <c r="AH79" s="23">
        <v>0</v>
      </c>
      <c r="AI79" s="23">
        <v>0</v>
      </c>
      <c r="AJ79" s="23">
        <v>0</v>
      </c>
      <c r="AK79" s="23">
        <v>0</v>
      </c>
      <c r="AL79" s="23">
        <v>0</v>
      </c>
      <c r="AM79" s="23">
        <v>0</v>
      </c>
      <c r="AN79" s="23">
        <v>0</v>
      </c>
      <c r="AO79" s="23">
        <v>0</v>
      </c>
      <c r="AP79" s="23">
        <v>0</v>
      </c>
      <c r="AQ79" s="23">
        <v>0</v>
      </c>
      <c r="AR79" s="8"/>
    </row>
    <row r="80" spans="2:46">
      <c r="B80" s="5"/>
      <c r="E80" s="18">
        <f t="shared" si="38"/>
        <v>5</v>
      </c>
      <c r="F80" s="48" t="s">
        <v>122</v>
      </c>
      <c r="H80" s="23">
        <f t="shared" si="36"/>
        <v>29917</v>
      </c>
      <c r="I80" s="23">
        <v>0</v>
      </c>
      <c r="J80" s="23">
        <v>4781</v>
      </c>
      <c r="K80" s="23">
        <v>3138</v>
      </c>
      <c r="L80" s="23">
        <v>3187</v>
      </c>
      <c r="M80" s="23">
        <v>3233</v>
      </c>
      <c r="N80" s="23">
        <v>3097</v>
      </c>
      <c r="O80" s="23">
        <v>1446</v>
      </c>
      <c r="P80" s="23">
        <v>1446</v>
      </c>
      <c r="Q80" s="23">
        <v>1446</v>
      </c>
      <c r="R80" s="23">
        <v>1446</v>
      </c>
      <c r="S80" s="23">
        <v>1075</v>
      </c>
      <c r="T80" s="23">
        <v>1075</v>
      </c>
      <c r="U80" s="23">
        <v>1072</v>
      </c>
      <c r="V80" s="23">
        <v>608</v>
      </c>
      <c r="W80" s="23">
        <v>608</v>
      </c>
      <c r="X80" s="23">
        <v>363</v>
      </c>
      <c r="Y80" s="23">
        <v>360</v>
      </c>
      <c r="Z80" s="23">
        <v>360</v>
      </c>
      <c r="AA80" s="23">
        <v>363</v>
      </c>
      <c r="AB80" s="23">
        <v>360</v>
      </c>
      <c r="AC80" s="23">
        <v>101</v>
      </c>
      <c r="AD80" s="23">
        <v>101</v>
      </c>
      <c r="AE80" s="23">
        <v>98</v>
      </c>
      <c r="AF80" s="23">
        <v>101</v>
      </c>
      <c r="AG80" s="23">
        <v>52</v>
      </c>
      <c r="AH80" s="23">
        <v>0</v>
      </c>
      <c r="AI80" s="23">
        <v>0</v>
      </c>
      <c r="AJ80" s="23">
        <v>0</v>
      </c>
      <c r="AK80" s="23">
        <v>0</v>
      </c>
      <c r="AL80" s="23">
        <v>0</v>
      </c>
      <c r="AM80" s="23">
        <v>0</v>
      </c>
      <c r="AN80" s="23">
        <v>0</v>
      </c>
      <c r="AO80" s="23">
        <v>0</v>
      </c>
      <c r="AP80" s="23">
        <v>0</v>
      </c>
      <c r="AQ80" s="23">
        <v>0</v>
      </c>
      <c r="AR80" s="8"/>
    </row>
    <row r="81" spans="2:46">
      <c r="B81" s="5"/>
      <c r="E81" s="18">
        <f t="shared" si="38"/>
        <v>6</v>
      </c>
      <c r="F81" s="48" t="s">
        <v>128</v>
      </c>
      <c r="H81" s="23">
        <f t="shared" si="36"/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23">
        <v>0</v>
      </c>
      <c r="X81" s="23">
        <v>0</v>
      </c>
      <c r="Y81" s="23">
        <v>0</v>
      </c>
      <c r="Z81" s="23">
        <v>0</v>
      </c>
      <c r="AA81" s="23">
        <v>0</v>
      </c>
      <c r="AB81" s="23">
        <v>0</v>
      </c>
      <c r="AC81" s="23">
        <v>0</v>
      </c>
      <c r="AD81" s="23">
        <v>0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  <c r="AJ81" s="23">
        <v>0</v>
      </c>
      <c r="AK81" s="23">
        <v>0</v>
      </c>
      <c r="AL81" s="23">
        <v>0</v>
      </c>
      <c r="AM81" s="23">
        <v>0</v>
      </c>
      <c r="AN81" s="23">
        <v>0</v>
      </c>
      <c r="AO81" s="23">
        <v>0</v>
      </c>
      <c r="AP81" s="23">
        <v>0</v>
      </c>
      <c r="AQ81" s="23">
        <v>0</v>
      </c>
      <c r="AR81" s="8"/>
    </row>
    <row r="82" spans="2:46">
      <c r="B82" s="5"/>
      <c r="E82" s="18">
        <f t="shared" si="38"/>
        <v>7</v>
      </c>
      <c r="F82" s="48" t="s">
        <v>123</v>
      </c>
      <c r="H82" s="23">
        <f t="shared" si="36"/>
        <v>199106</v>
      </c>
      <c r="I82" s="23">
        <v>0</v>
      </c>
      <c r="J82" s="23">
        <v>2862</v>
      </c>
      <c r="K82" s="23">
        <v>35924</v>
      </c>
      <c r="L82" s="23">
        <v>36329</v>
      </c>
      <c r="M82" s="23">
        <v>37886</v>
      </c>
      <c r="N82" s="23">
        <v>37255</v>
      </c>
      <c r="O82" s="23">
        <v>5636</v>
      </c>
      <c r="P82" s="23">
        <v>9107</v>
      </c>
      <c r="Q82" s="23">
        <v>5984</v>
      </c>
      <c r="R82" s="23">
        <v>4545</v>
      </c>
      <c r="S82" s="23">
        <v>3088</v>
      </c>
      <c r="T82" s="23">
        <v>3088</v>
      </c>
      <c r="U82" s="23">
        <v>3088</v>
      </c>
      <c r="V82" s="23">
        <v>2685</v>
      </c>
      <c r="W82" s="23">
        <v>2685</v>
      </c>
      <c r="X82" s="23">
        <v>1422</v>
      </c>
      <c r="Y82" s="23">
        <v>1422</v>
      </c>
      <c r="Z82" s="23">
        <v>1422</v>
      </c>
      <c r="AA82" s="23">
        <v>1422</v>
      </c>
      <c r="AB82" s="23">
        <v>1424</v>
      </c>
      <c r="AC82" s="23">
        <v>428</v>
      </c>
      <c r="AD82" s="23">
        <v>430</v>
      </c>
      <c r="AE82" s="23">
        <v>428</v>
      </c>
      <c r="AF82" s="23">
        <v>430</v>
      </c>
      <c r="AG82" s="23">
        <v>116</v>
      </c>
      <c r="AH82" s="23">
        <v>0</v>
      </c>
      <c r="AI82" s="23">
        <v>0</v>
      </c>
      <c r="AJ82" s="23">
        <v>0</v>
      </c>
      <c r="AK82" s="23">
        <v>0</v>
      </c>
      <c r="AL82" s="23">
        <v>0</v>
      </c>
      <c r="AM82" s="23">
        <v>0</v>
      </c>
      <c r="AN82" s="23">
        <v>0</v>
      </c>
      <c r="AO82" s="23">
        <v>0</v>
      </c>
      <c r="AP82" s="23">
        <v>0</v>
      </c>
      <c r="AQ82" s="23">
        <v>0</v>
      </c>
      <c r="AR82" s="8"/>
    </row>
    <row r="83" spans="2:46">
      <c r="B83" s="5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8"/>
    </row>
    <row r="84" spans="2:46" s="20" customFormat="1">
      <c r="B84" s="26"/>
      <c r="F84" s="10" t="s">
        <v>44</v>
      </c>
      <c r="H84" s="27">
        <f>SUM(I84:AQ84)</f>
        <v>117658</v>
      </c>
      <c r="I84" s="27">
        <f t="shared" ref="I84:AQ84" si="39">SUM(I85:I91)</f>
        <v>0</v>
      </c>
      <c r="J84" s="27">
        <f t="shared" si="39"/>
        <v>33009</v>
      </c>
      <c r="K84" s="27">
        <f t="shared" si="39"/>
        <v>29682</v>
      </c>
      <c r="L84" s="27">
        <f t="shared" si="39"/>
        <v>25464</v>
      </c>
      <c r="M84" s="27">
        <f t="shared" si="39"/>
        <v>11368</v>
      </c>
      <c r="N84" s="27">
        <f t="shared" si="39"/>
        <v>8439</v>
      </c>
      <c r="O84" s="27">
        <f t="shared" si="39"/>
        <v>2314</v>
      </c>
      <c r="P84" s="27">
        <f t="shared" si="39"/>
        <v>704</v>
      </c>
      <c r="Q84" s="27">
        <f t="shared" si="39"/>
        <v>1834</v>
      </c>
      <c r="R84" s="27">
        <f t="shared" si="39"/>
        <v>2022</v>
      </c>
      <c r="S84" s="27">
        <f t="shared" si="39"/>
        <v>1780</v>
      </c>
      <c r="T84" s="27">
        <f t="shared" si="39"/>
        <v>120</v>
      </c>
      <c r="U84" s="27">
        <f t="shared" si="39"/>
        <v>121</v>
      </c>
      <c r="V84" s="27">
        <f t="shared" si="39"/>
        <v>104</v>
      </c>
      <c r="W84" s="27">
        <f t="shared" si="39"/>
        <v>104</v>
      </c>
      <c r="X84" s="27">
        <f t="shared" si="39"/>
        <v>67</v>
      </c>
      <c r="Y84" s="27">
        <f t="shared" si="39"/>
        <v>67</v>
      </c>
      <c r="Z84" s="27">
        <f t="shared" si="39"/>
        <v>67</v>
      </c>
      <c r="AA84" s="27">
        <f t="shared" si="39"/>
        <v>67</v>
      </c>
      <c r="AB84" s="27">
        <f t="shared" si="39"/>
        <v>67</v>
      </c>
      <c r="AC84" s="27">
        <f t="shared" si="39"/>
        <v>33</v>
      </c>
      <c r="AD84" s="27">
        <f t="shared" si="39"/>
        <v>33</v>
      </c>
      <c r="AE84" s="27">
        <f t="shared" si="39"/>
        <v>33</v>
      </c>
      <c r="AF84" s="27">
        <f t="shared" si="39"/>
        <v>33</v>
      </c>
      <c r="AG84" s="27">
        <f t="shared" si="39"/>
        <v>31</v>
      </c>
      <c r="AH84" s="27">
        <f t="shared" si="39"/>
        <v>13</v>
      </c>
      <c r="AI84" s="27">
        <f t="shared" si="39"/>
        <v>13</v>
      </c>
      <c r="AJ84" s="27">
        <f t="shared" si="39"/>
        <v>13</v>
      </c>
      <c r="AK84" s="27">
        <f t="shared" si="39"/>
        <v>13</v>
      </c>
      <c r="AL84" s="27">
        <f t="shared" si="39"/>
        <v>13</v>
      </c>
      <c r="AM84" s="27">
        <f t="shared" si="39"/>
        <v>6</v>
      </c>
      <c r="AN84" s="27">
        <f t="shared" si="39"/>
        <v>6</v>
      </c>
      <c r="AO84" s="27">
        <f t="shared" si="39"/>
        <v>6</v>
      </c>
      <c r="AP84" s="27">
        <f t="shared" si="39"/>
        <v>6</v>
      </c>
      <c r="AQ84" s="27">
        <f t="shared" si="39"/>
        <v>6</v>
      </c>
      <c r="AR84" s="13"/>
      <c r="AT84" s="24"/>
    </row>
    <row r="85" spans="2:46">
      <c r="B85" s="5"/>
      <c r="E85" s="18">
        <v>1</v>
      </c>
      <c r="F85" s="48" t="s">
        <v>127</v>
      </c>
      <c r="H85" s="23">
        <f t="shared" ref="H85:H91" si="40">SUM(I85:AQ85)</f>
        <v>7631</v>
      </c>
      <c r="I85" s="23">
        <v>0</v>
      </c>
      <c r="J85" s="23">
        <v>0</v>
      </c>
      <c r="K85" s="23">
        <v>21</v>
      </c>
      <c r="L85" s="23">
        <v>2223</v>
      </c>
      <c r="M85" s="23">
        <v>3043</v>
      </c>
      <c r="N85" s="23">
        <v>2224</v>
      </c>
      <c r="O85" s="23">
        <v>33</v>
      </c>
      <c r="P85" s="23">
        <v>12</v>
      </c>
      <c r="Q85" s="23">
        <v>12</v>
      </c>
      <c r="R85" s="23">
        <v>12</v>
      </c>
      <c r="S85" s="23">
        <v>12</v>
      </c>
      <c r="T85" s="23">
        <v>12</v>
      </c>
      <c r="U85" s="23">
        <v>13</v>
      </c>
      <c r="V85" s="23">
        <v>2</v>
      </c>
      <c r="W85" s="23">
        <v>2</v>
      </c>
      <c r="X85" s="23">
        <v>1</v>
      </c>
      <c r="Y85" s="23">
        <v>1</v>
      </c>
      <c r="Z85" s="23">
        <v>1</v>
      </c>
      <c r="AA85" s="23">
        <v>1</v>
      </c>
      <c r="AB85" s="23">
        <v>1</v>
      </c>
      <c r="AC85" s="23">
        <v>1</v>
      </c>
      <c r="AD85" s="23">
        <v>1</v>
      </c>
      <c r="AE85" s="23">
        <v>1</v>
      </c>
      <c r="AF85" s="23">
        <v>1</v>
      </c>
      <c r="AG85" s="23">
        <v>1</v>
      </c>
      <c r="AH85" s="23">
        <v>0</v>
      </c>
      <c r="AI85" s="23">
        <v>0</v>
      </c>
      <c r="AJ85" s="23">
        <v>0</v>
      </c>
      <c r="AK85" s="23">
        <v>0</v>
      </c>
      <c r="AL85" s="23">
        <v>0</v>
      </c>
      <c r="AM85" s="23">
        <v>0</v>
      </c>
      <c r="AN85" s="23">
        <v>0</v>
      </c>
      <c r="AO85" s="23">
        <v>0</v>
      </c>
      <c r="AP85" s="23">
        <v>0</v>
      </c>
      <c r="AQ85" s="23">
        <v>0</v>
      </c>
      <c r="AR85" s="8"/>
    </row>
    <row r="86" spans="2:46">
      <c r="B86" s="5"/>
      <c r="E86" s="18">
        <f>E85+1</f>
        <v>2</v>
      </c>
      <c r="F86" s="48" t="s">
        <v>119</v>
      </c>
      <c r="H86" s="23">
        <f t="shared" ref="H86" si="41">SUM(I86:AQ86)</f>
        <v>13833</v>
      </c>
      <c r="I86" s="23">
        <v>0</v>
      </c>
      <c r="J86" s="23">
        <v>2508</v>
      </c>
      <c r="K86" s="23">
        <v>4384</v>
      </c>
      <c r="L86" s="23">
        <v>3636</v>
      </c>
      <c r="M86" s="23">
        <v>1876</v>
      </c>
      <c r="N86" s="23">
        <v>464</v>
      </c>
      <c r="O86" s="23">
        <v>258</v>
      </c>
      <c r="P86" s="23">
        <v>49</v>
      </c>
      <c r="Q86" s="23">
        <v>49</v>
      </c>
      <c r="R86" s="23">
        <v>49</v>
      </c>
      <c r="S86" s="23">
        <v>39</v>
      </c>
      <c r="T86" s="23">
        <v>39</v>
      </c>
      <c r="U86" s="23">
        <v>39</v>
      </c>
      <c r="V86" s="23">
        <v>39</v>
      </c>
      <c r="W86" s="23">
        <v>39</v>
      </c>
      <c r="X86" s="23">
        <v>33</v>
      </c>
      <c r="Y86" s="23">
        <v>33</v>
      </c>
      <c r="Z86" s="23">
        <v>33</v>
      </c>
      <c r="AA86" s="23">
        <v>33</v>
      </c>
      <c r="AB86" s="23">
        <v>33</v>
      </c>
      <c r="AC86" s="23">
        <v>21</v>
      </c>
      <c r="AD86" s="23">
        <v>21</v>
      </c>
      <c r="AE86" s="23">
        <v>21</v>
      </c>
      <c r="AF86" s="23">
        <v>21</v>
      </c>
      <c r="AG86" s="23">
        <v>21</v>
      </c>
      <c r="AH86" s="23">
        <v>13</v>
      </c>
      <c r="AI86" s="23">
        <v>13</v>
      </c>
      <c r="AJ86" s="23">
        <v>13</v>
      </c>
      <c r="AK86" s="23">
        <v>13</v>
      </c>
      <c r="AL86" s="23">
        <v>13</v>
      </c>
      <c r="AM86" s="23">
        <v>6</v>
      </c>
      <c r="AN86" s="23">
        <v>6</v>
      </c>
      <c r="AO86" s="23">
        <v>6</v>
      </c>
      <c r="AP86" s="23">
        <v>6</v>
      </c>
      <c r="AQ86" s="23">
        <v>6</v>
      </c>
      <c r="AR86" s="8"/>
    </row>
    <row r="87" spans="2:46">
      <c r="B87" s="5"/>
      <c r="E87" s="18">
        <f t="shared" ref="E87:E91" si="42">E86+1</f>
        <v>3</v>
      </c>
      <c r="F87" s="48" t="s">
        <v>120</v>
      </c>
      <c r="H87" s="23">
        <f t="shared" si="40"/>
        <v>11846</v>
      </c>
      <c r="I87" s="23">
        <v>0</v>
      </c>
      <c r="J87" s="23">
        <v>3925</v>
      </c>
      <c r="K87" s="23">
        <v>4322</v>
      </c>
      <c r="L87" s="23">
        <v>906</v>
      </c>
      <c r="M87" s="23">
        <v>958</v>
      </c>
      <c r="N87" s="23">
        <v>981</v>
      </c>
      <c r="O87" s="23">
        <v>123</v>
      </c>
      <c r="P87" s="23">
        <v>77</v>
      </c>
      <c r="Q87" s="23">
        <v>77</v>
      </c>
      <c r="R87" s="23">
        <v>77</v>
      </c>
      <c r="S87" s="23">
        <v>47</v>
      </c>
      <c r="T87" s="23">
        <v>47</v>
      </c>
      <c r="U87" s="23">
        <v>47</v>
      </c>
      <c r="V87" s="23">
        <v>47</v>
      </c>
      <c r="W87" s="23">
        <v>47</v>
      </c>
      <c r="X87" s="23">
        <v>24</v>
      </c>
      <c r="Y87" s="23">
        <v>24</v>
      </c>
      <c r="Z87" s="23">
        <v>24</v>
      </c>
      <c r="AA87" s="23">
        <v>24</v>
      </c>
      <c r="AB87" s="23">
        <v>24</v>
      </c>
      <c r="AC87" s="23">
        <v>9</v>
      </c>
      <c r="AD87" s="23">
        <v>9</v>
      </c>
      <c r="AE87" s="23">
        <v>9</v>
      </c>
      <c r="AF87" s="23">
        <v>9</v>
      </c>
      <c r="AG87" s="23">
        <v>9</v>
      </c>
      <c r="AH87" s="23">
        <v>0</v>
      </c>
      <c r="AI87" s="23">
        <v>0</v>
      </c>
      <c r="AJ87" s="23">
        <v>0</v>
      </c>
      <c r="AK87" s="23">
        <v>0</v>
      </c>
      <c r="AL87" s="23">
        <v>0</v>
      </c>
      <c r="AM87" s="23">
        <v>0</v>
      </c>
      <c r="AN87" s="23">
        <v>0</v>
      </c>
      <c r="AO87" s="23">
        <v>0</v>
      </c>
      <c r="AP87" s="23">
        <v>0</v>
      </c>
      <c r="AQ87" s="23">
        <v>0</v>
      </c>
      <c r="AR87" s="8"/>
    </row>
    <row r="88" spans="2:46">
      <c r="B88" s="5"/>
      <c r="E88" s="18">
        <f t="shared" si="42"/>
        <v>4</v>
      </c>
      <c r="F88" s="48" t="s">
        <v>121</v>
      </c>
      <c r="H88" s="23">
        <f t="shared" si="40"/>
        <v>35888</v>
      </c>
      <c r="I88" s="23">
        <v>0</v>
      </c>
      <c r="J88" s="23">
        <v>12082</v>
      </c>
      <c r="K88" s="23">
        <v>13264</v>
      </c>
      <c r="L88" s="23">
        <v>9958</v>
      </c>
      <c r="M88" s="23">
        <v>187</v>
      </c>
      <c r="N88" s="23">
        <v>189</v>
      </c>
      <c r="O88" s="23">
        <v>89</v>
      </c>
      <c r="P88" s="23">
        <v>23</v>
      </c>
      <c r="Q88" s="23">
        <v>15</v>
      </c>
      <c r="R88" s="23">
        <v>15</v>
      </c>
      <c r="S88" s="23">
        <v>10</v>
      </c>
      <c r="T88" s="23">
        <v>10</v>
      </c>
      <c r="U88" s="23">
        <v>10</v>
      </c>
      <c r="V88" s="23">
        <v>8</v>
      </c>
      <c r="W88" s="23">
        <v>8</v>
      </c>
      <c r="X88" s="23">
        <v>4</v>
      </c>
      <c r="Y88" s="23">
        <v>4</v>
      </c>
      <c r="Z88" s="23">
        <v>4</v>
      </c>
      <c r="AA88" s="23">
        <v>4</v>
      </c>
      <c r="AB88" s="23">
        <v>4</v>
      </c>
      <c r="AC88" s="23">
        <v>0</v>
      </c>
      <c r="AD88" s="23">
        <v>0</v>
      </c>
      <c r="AE88" s="23">
        <v>0</v>
      </c>
      <c r="AF88" s="23">
        <v>0</v>
      </c>
      <c r="AG88" s="23">
        <v>0</v>
      </c>
      <c r="AH88" s="23">
        <v>0</v>
      </c>
      <c r="AI88" s="23">
        <v>0</v>
      </c>
      <c r="AJ88" s="23">
        <v>0</v>
      </c>
      <c r="AK88" s="23">
        <v>0</v>
      </c>
      <c r="AL88" s="23">
        <v>0</v>
      </c>
      <c r="AM88" s="23">
        <v>0</v>
      </c>
      <c r="AN88" s="23">
        <v>0</v>
      </c>
      <c r="AO88" s="23">
        <v>0</v>
      </c>
      <c r="AP88" s="23">
        <v>0</v>
      </c>
      <c r="AQ88" s="23">
        <v>0</v>
      </c>
      <c r="AR88" s="8"/>
    </row>
    <row r="89" spans="2:46">
      <c r="B89" s="5"/>
      <c r="E89" s="18">
        <f t="shared" si="42"/>
        <v>5</v>
      </c>
      <c r="F89" s="48" t="s">
        <v>122</v>
      </c>
      <c r="H89" s="23">
        <f t="shared" si="40"/>
        <v>15766</v>
      </c>
      <c r="I89" s="23">
        <v>0</v>
      </c>
      <c r="J89" s="23">
        <v>2093</v>
      </c>
      <c r="K89" s="23">
        <v>1119</v>
      </c>
      <c r="L89" s="23">
        <v>2993</v>
      </c>
      <c r="M89" s="23">
        <v>3865</v>
      </c>
      <c r="N89" s="23">
        <v>3366</v>
      </c>
      <c r="O89" s="23">
        <v>1754</v>
      </c>
      <c r="P89" s="23">
        <v>522</v>
      </c>
      <c r="Q89" s="23">
        <v>8</v>
      </c>
      <c r="R89" s="23">
        <v>8</v>
      </c>
      <c r="S89" s="23">
        <v>6</v>
      </c>
      <c r="T89" s="23">
        <v>6</v>
      </c>
      <c r="U89" s="23">
        <v>6</v>
      </c>
      <c r="V89" s="23">
        <v>3</v>
      </c>
      <c r="W89" s="23">
        <v>3</v>
      </c>
      <c r="X89" s="23">
        <v>2</v>
      </c>
      <c r="Y89" s="23">
        <v>2</v>
      </c>
      <c r="Z89" s="23">
        <v>2</v>
      </c>
      <c r="AA89" s="23">
        <v>2</v>
      </c>
      <c r="AB89" s="23">
        <v>2</v>
      </c>
      <c r="AC89" s="23">
        <v>1</v>
      </c>
      <c r="AD89" s="23">
        <v>1</v>
      </c>
      <c r="AE89" s="23">
        <v>1</v>
      </c>
      <c r="AF89" s="23">
        <v>1</v>
      </c>
      <c r="AG89" s="23">
        <v>0</v>
      </c>
      <c r="AH89" s="23">
        <v>0</v>
      </c>
      <c r="AI89" s="23">
        <v>0</v>
      </c>
      <c r="AJ89" s="23">
        <v>0</v>
      </c>
      <c r="AK89" s="23">
        <v>0</v>
      </c>
      <c r="AL89" s="23">
        <v>0</v>
      </c>
      <c r="AM89" s="23">
        <v>0</v>
      </c>
      <c r="AN89" s="23">
        <v>0</v>
      </c>
      <c r="AO89" s="23">
        <v>0</v>
      </c>
      <c r="AP89" s="23">
        <v>0</v>
      </c>
      <c r="AQ89" s="23">
        <v>0</v>
      </c>
      <c r="AR89" s="8"/>
    </row>
    <row r="90" spans="2:46">
      <c r="B90" s="5"/>
      <c r="E90" s="18">
        <f t="shared" si="42"/>
        <v>6</v>
      </c>
      <c r="F90" s="48" t="s">
        <v>128</v>
      </c>
      <c r="H90" s="23">
        <f t="shared" si="40"/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0</v>
      </c>
      <c r="AD90" s="23">
        <v>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  <c r="AJ90" s="23">
        <v>0</v>
      </c>
      <c r="AK90" s="23">
        <v>0</v>
      </c>
      <c r="AL90" s="23">
        <v>0</v>
      </c>
      <c r="AM90" s="23">
        <v>0</v>
      </c>
      <c r="AN90" s="23">
        <v>0</v>
      </c>
      <c r="AO90" s="23">
        <v>0</v>
      </c>
      <c r="AP90" s="23">
        <v>0</v>
      </c>
      <c r="AQ90" s="23">
        <v>0</v>
      </c>
      <c r="AR90" s="8"/>
    </row>
    <row r="91" spans="2:46">
      <c r="B91" s="5"/>
      <c r="E91" s="18">
        <f t="shared" si="42"/>
        <v>7</v>
      </c>
      <c r="F91" s="48" t="s">
        <v>123</v>
      </c>
      <c r="H91" s="23">
        <f t="shared" si="40"/>
        <v>32694</v>
      </c>
      <c r="I91" s="23">
        <v>0</v>
      </c>
      <c r="J91" s="23">
        <v>12401</v>
      </c>
      <c r="K91" s="23">
        <v>6572</v>
      </c>
      <c r="L91" s="23">
        <v>5748</v>
      </c>
      <c r="M91" s="23">
        <v>1439</v>
      </c>
      <c r="N91" s="23">
        <v>1215</v>
      </c>
      <c r="O91" s="23">
        <v>57</v>
      </c>
      <c r="P91" s="23">
        <v>21</v>
      </c>
      <c r="Q91" s="23">
        <v>1673</v>
      </c>
      <c r="R91" s="23">
        <v>1861</v>
      </c>
      <c r="S91" s="23">
        <v>1666</v>
      </c>
      <c r="T91" s="23">
        <v>6</v>
      </c>
      <c r="U91" s="23">
        <v>6</v>
      </c>
      <c r="V91" s="23">
        <v>5</v>
      </c>
      <c r="W91" s="23">
        <v>5</v>
      </c>
      <c r="X91" s="23">
        <v>3</v>
      </c>
      <c r="Y91" s="23">
        <v>3</v>
      </c>
      <c r="Z91" s="23">
        <v>3</v>
      </c>
      <c r="AA91" s="23">
        <v>3</v>
      </c>
      <c r="AB91" s="23">
        <v>3</v>
      </c>
      <c r="AC91" s="23">
        <v>1</v>
      </c>
      <c r="AD91" s="23">
        <v>1</v>
      </c>
      <c r="AE91" s="23">
        <v>1</v>
      </c>
      <c r="AF91" s="23">
        <v>1</v>
      </c>
      <c r="AG91" s="23">
        <v>0</v>
      </c>
      <c r="AH91" s="23">
        <v>0</v>
      </c>
      <c r="AI91" s="23">
        <v>0</v>
      </c>
      <c r="AJ91" s="23">
        <v>0</v>
      </c>
      <c r="AK91" s="23">
        <v>0</v>
      </c>
      <c r="AL91" s="23">
        <v>0</v>
      </c>
      <c r="AM91" s="23">
        <v>0</v>
      </c>
      <c r="AN91" s="23">
        <v>0</v>
      </c>
      <c r="AO91" s="23">
        <v>0</v>
      </c>
      <c r="AP91" s="23">
        <v>0</v>
      </c>
      <c r="AQ91" s="23">
        <v>0</v>
      </c>
      <c r="AR91" s="8"/>
    </row>
    <row r="92" spans="2:46">
      <c r="B92" s="5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8"/>
    </row>
    <row r="93" spans="2:46">
      <c r="B93" s="5"/>
      <c r="E93" s="20"/>
      <c r="F93" s="20" t="s">
        <v>42</v>
      </c>
      <c r="G93" s="20"/>
      <c r="H93" s="27">
        <f>SUM(I93:AQ93)</f>
        <v>22033</v>
      </c>
      <c r="I93" s="27">
        <f t="shared" ref="I93:AQ93" si="43">SUM(I94:I100)</f>
        <v>0</v>
      </c>
      <c r="J93" s="27">
        <f t="shared" si="43"/>
        <v>1231</v>
      </c>
      <c r="K93" s="27">
        <f t="shared" si="43"/>
        <v>3656</v>
      </c>
      <c r="L93" s="27">
        <f t="shared" si="43"/>
        <v>3510</v>
      </c>
      <c r="M93" s="27">
        <f t="shared" si="43"/>
        <v>3586</v>
      </c>
      <c r="N93" s="27">
        <f t="shared" si="43"/>
        <v>3550</v>
      </c>
      <c r="O93" s="27">
        <f t="shared" si="43"/>
        <v>881</v>
      </c>
      <c r="P93" s="27">
        <f t="shared" si="43"/>
        <v>1027</v>
      </c>
      <c r="Q93" s="27">
        <f t="shared" si="43"/>
        <v>703</v>
      </c>
      <c r="R93" s="27">
        <f t="shared" si="43"/>
        <v>568</v>
      </c>
      <c r="S93" s="27">
        <f t="shared" si="43"/>
        <v>432</v>
      </c>
      <c r="T93" s="27">
        <f t="shared" si="43"/>
        <v>432</v>
      </c>
      <c r="U93" s="27">
        <f t="shared" si="43"/>
        <v>432</v>
      </c>
      <c r="V93" s="27">
        <f t="shared" si="43"/>
        <v>296</v>
      </c>
      <c r="W93" s="27">
        <f t="shared" si="43"/>
        <v>296</v>
      </c>
      <c r="X93" s="27">
        <f t="shared" si="43"/>
        <v>184</v>
      </c>
      <c r="Y93" s="27">
        <f t="shared" si="43"/>
        <v>184</v>
      </c>
      <c r="Z93" s="27">
        <f t="shared" si="43"/>
        <v>184</v>
      </c>
      <c r="AA93" s="27">
        <f t="shared" si="43"/>
        <v>184</v>
      </c>
      <c r="AB93" s="27">
        <f t="shared" si="43"/>
        <v>184</v>
      </c>
      <c r="AC93" s="27">
        <f t="shared" si="43"/>
        <v>70</v>
      </c>
      <c r="AD93" s="27">
        <f t="shared" si="43"/>
        <v>70</v>
      </c>
      <c r="AE93" s="27">
        <f t="shared" si="43"/>
        <v>70</v>
      </c>
      <c r="AF93" s="27">
        <f t="shared" si="43"/>
        <v>70</v>
      </c>
      <c r="AG93" s="27">
        <f t="shared" si="43"/>
        <v>49</v>
      </c>
      <c r="AH93" s="27">
        <f t="shared" si="43"/>
        <v>27</v>
      </c>
      <c r="AI93" s="27">
        <f t="shared" si="43"/>
        <v>27</v>
      </c>
      <c r="AJ93" s="27">
        <f t="shared" si="43"/>
        <v>27</v>
      </c>
      <c r="AK93" s="27">
        <f t="shared" si="43"/>
        <v>27</v>
      </c>
      <c r="AL93" s="27">
        <f t="shared" si="43"/>
        <v>26</v>
      </c>
      <c r="AM93" s="27">
        <f t="shared" si="43"/>
        <v>10</v>
      </c>
      <c r="AN93" s="27">
        <f t="shared" si="43"/>
        <v>10</v>
      </c>
      <c r="AO93" s="27">
        <f t="shared" si="43"/>
        <v>10</v>
      </c>
      <c r="AP93" s="27">
        <f t="shared" si="43"/>
        <v>10</v>
      </c>
      <c r="AQ93" s="27">
        <f t="shared" si="43"/>
        <v>10</v>
      </c>
      <c r="AR93" s="8"/>
    </row>
    <row r="94" spans="2:46">
      <c r="B94" s="5"/>
      <c r="E94" s="18">
        <v>1</v>
      </c>
      <c r="F94" s="48" t="s">
        <v>127</v>
      </c>
      <c r="H94" s="23">
        <f t="shared" ref="H94:H100" si="44">SUM(I94:AQ94)</f>
        <v>2294</v>
      </c>
      <c r="I94" s="23">
        <v>0</v>
      </c>
      <c r="J94" s="23">
        <v>252</v>
      </c>
      <c r="K94" s="23">
        <v>163</v>
      </c>
      <c r="L94" s="23">
        <v>163</v>
      </c>
      <c r="M94" s="23">
        <v>163</v>
      </c>
      <c r="N94" s="23">
        <v>163</v>
      </c>
      <c r="O94" s="23">
        <v>163</v>
      </c>
      <c r="P94" s="23">
        <v>163</v>
      </c>
      <c r="Q94" s="23">
        <v>163</v>
      </c>
      <c r="R94" s="23">
        <v>163</v>
      </c>
      <c r="S94" s="23">
        <v>163</v>
      </c>
      <c r="T94" s="23">
        <v>163</v>
      </c>
      <c r="U94" s="23">
        <v>163</v>
      </c>
      <c r="V94" s="23">
        <v>27</v>
      </c>
      <c r="W94" s="23">
        <v>27</v>
      </c>
      <c r="X94" s="23">
        <v>21</v>
      </c>
      <c r="Y94" s="23">
        <v>21</v>
      </c>
      <c r="Z94" s="23">
        <v>21</v>
      </c>
      <c r="AA94" s="23">
        <v>21</v>
      </c>
      <c r="AB94" s="23">
        <v>21</v>
      </c>
      <c r="AC94" s="23">
        <v>12</v>
      </c>
      <c r="AD94" s="23">
        <v>12</v>
      </c>
      <c r="AE94" s="23">
        <v>12</v>
      </c>
      <c r="AF94" s="23">
        <v>12</v>
      </c>
      <c r="AG94" s="23">
        <v>12</v>
      </c>
      <c r="AH94" s="23">
        <v>6</v>
      </c>
      <c r="AI94" s="23">
        <v>6</v>
      </c>
      <c r="AJ94" s="23">
        <v>6</v>
      </c>
      <c r="AK94" s="23">
        <v>6</v>
      </c>
      <c r="AL94" s="23">
        <v>6</v>
      </c>
      <c r="AM94" s="23">
        <v>0</v>
      </c>
      <c r="AN94" s="23">
        <v>0</v>
      </c>
      <c r="AO94" s="23">
        <v>0</v>
      </c>
      <c r="AP94" s="23">
        <v>0</v>
      </c>
      <c r="AQ94" s="23">
        <v>0</v>
      </c>
      <c r="AR94" s="8"/>
    </row>
    <row r="95" spans="2:46">
      <c r="B95" s="5"/>
      <c r="E95" s="18">
        <f>E94+1</f>
        <v>2</v>
      </c>
      <c r="F95" s="48" t="s">
        <v>119</v>
      </c>
      <c r="H95" s="23">
        <f t="shared" ref="H95" si="45">SUM(I95:AQ95)</f>
        <v>2742</v>
      </c>
      <c r="I95" s="23">
        <v>0</v>
      </c>
      <c r="J95" s="23">
        <v>83</v>
      </c>
      <c r="K95" s="23">
        <v>389</v>
      </c>
      <c r="L95" s="23">
        <v>389</v>
      </c>
      <c r="M95" s="23">
        <v>389</v>
      </c>
      <c r="N95" s="23">
        <v>389</v>
      </c>
      <c r="O95" s="23">
        <v>67</v>
      </c>
      <c r="P95" s="23">
        <v>67</v>
      </c>
      <c r="Q95" s="23">
        <v>67</v>
      </c>
      <c r="R95" s="23">
        <v>67</v>
      </c>
      <c r="S95" s="23">
        <v>52</v>
      </c>
      <c r="T95" s="23">
        <v>52</v>
      </c>
      <c r="U95" s="23">
        <v>52</v>
      </c>
      <c r="V95" s="23">
        <v>52</v>
      </c>
      <c r="W95" s="23">
        <v>52</v>
      </c>
      <c r="X95" s="23">
        <v>52</v>
      </c>
      <c r="Y95" s="23">
        <v>52</v>
      </c>
      <c r="Z95" s="23">
        <v>52</v>
      </c>
      <c r="AA95" s="23">
        <v>52</v>
      </c>
      <c r="AB95" s="23">
        <v>52</v>
      </c>
      <c r="AC95" s="23">
        <v>33</v>
      </c>
      <c r="AD95" s="23">
        <v>33</v>
      </c>
      <c r="AE95" s="23">
        <v>33</v>
      </c>
      <c r="AF95" s="23">
        <v>33</v>
      </c>
      <c r="AG95" s="23">
        <v>33</v>
      </c>
      <c r="AH95" s="23">
        <v>20</v>
      </c>
      <c r="AI95" s="23">
        <v>20</v>
      </c>
      <c r="AJ95" s="23">
        <v>20</v>
      </c>
      <c r="AK95" s="23">
        <v>20</v>
      </c>
      <c r="AL95" s="23">
        <v>20</v>
      </c>
      <c r="AM95" s="23">
        <v>10</v>
      </c>
      <c r="AN95" s="23">
        <v>10</v>
      </c>
      <c r="AO95" s="23">
        <v>10</v>
      </c>
      <c r="AP95" s="23">
        <v>10</v>
      </c>
      <c r="AQ95" s="23">
        <v>10</v>
      </c>
      <c r="AR95" s="8"/>
    </row>
    <row r="96" spans="2:46">
      <c r="B96" s="5"/>
      <c r="E96" s="18">
        <f t="shared" ref="E96:E100" si="46">E95+1</f>
        <v>3</v>
      </c>
      <c r="F96" s="48" t="s">
        <v>120</v>
      </c>
      <c r="H96" s="23">
        <f t="shared" si="44"/>
        <v>1027</v>
      </c>
      <c r="I96" s="23">
        <v>0</v>
      </c>
      <c r="J96" s="23">
        <v>141</v>
      </c>
      <c r="K96" s="23">
        <v>178</v>
      </c>
      <c r="L96" s="23">
        <v>178</v>
      </c>
      <c r="M96" s="23">
        <v>178</v>
      </c>
      <c r="N96" s="23">
        <v>178</v>
      </c>
      <c r="O96" s="23">
        <v>15</v>
      </c>
      <c r="P96" s="23">
        <v>15</v>
      </c>
      <c r="Q96" s="23">
        <v>15</v>
      </c>
      <c r="R96" s="23">
        <v>15</v>
      </c>
      <c r="S96" s="23">
        <v>11</v>
      </c>
      <c r="T96" s="23">
        <v>11</v>
      </c>
      <c r="U96" s="23">
        <v>11</v>
      </c>
      <c r="V96" s="23">
        <v>11</v>
      </c>
      <c r="W96" s="23">
        <v>11</v>
      </c>
      <c r="X96" s="23">
        <v>7</v>
      </c>
      <c r="Y96" s="23">
        <v>7</v>
      </c>
      <c r="Z96" s="23">
        <v>7</v>
      </c>
      <c r="AA96" s="23">
        <v>7</v>
      </c>
      <c r="AB96" s="23">
        <v>7</v>
      </c>
      <c r="AC96" s="23">
        <v>4</v>
      </c>
      <c r="AD96" s="23">
        <v>4</v>
      </c>
      <c r="AE96" s="23">
        <v>4</v>
      </c>
      <c r="AF96" s="23">
        <v>4</v>
      </c>
      <c r="AG96" s="23">
        <v>4</v>
      </c>
      <c r="AH96" s="23">
        <v>1</v>
      </c>
      <c r="AI96" s="23">
        <v>1</v>
      </c>
      <c r="AJ96" s="23">
        <v>1</v>
      </c>
      <c r="AK96" s="23">
        <v>1</v>
      </c>
      <c r="AL96" s="23">
        <v>0</v>
      </c>
      <c r="AM96" s="23">
        <v>0</v>
      </c>
      <c r="AN96" s="23">
        <v>0</v>
      </c>
      <c r="AO96" s="23">
        <v>0</v>
      </c>
      <c r="AP96" s="23">
        <v>0</v>
      </c>
      <c r="AQ96" s="23">
        <v>0</v>
      </c>
      <c r="AR96" s="8"/>
    </row>
    <row r="97" spans="2:44">
      <c r="B97" s="5"/>
      <c r="E97" s="18">
        <f t="shared" si="46"/>
        <v>4</v>
      </c>
      <c r="F97" s="48" t="s">
        <v>121</v>
      </c>
      <c r="H97" s="23">
        <f t="shared" si="44"/>
        <v>7496</v>
      </c>
      <c r="I97" s="23">
        <v>0</v>
      </c>
      <c r="J97" s="23">
        <v>230</v>
      </c>
      <c r="K97" s="23">
        <v>1527</v>
      </c>
      <c r="L97" s="23">
        <v>1381</v>
      </c>
      <c r="M97" s="23">
        <v>1326</v>
      </c>
      <c r="N97" s="23">
        <v>1379</v>
      </c>
      <c r="O97" s="23">
        <v>341</v>
      </c>
      <c r="P97" s="23">
        <v>324</v>
      </c>
      <c r="Q97" s="23">
        <v>148</v>
      </c>
      <c r="R97" s="23">
        <v>148</v>
      </c>
      <c r="S97" s="23">
        <v>93</v>
      </c>
      <c r="T97" s="23">
        <v>93</v>
      </c>
      <c r="U97" s="23">
        <v>93</v>
      </c>
      <c r="V97" s="23">
        <v>93</v>
      </c>
      <c r="W97" s="23">
        <v>93</v>
      </c>
      <c r="X97" s="23">
        <v>43</v>
      </c>
      <c r="Y97" s="23">
        <v>43</v>
      </c>
      <c r="Z97" s="23">
        <v>43</v>
      </c>
      <c r="AA97" s="23">
        <v>43</v>
      </c>
      <c r="AB97" s="23">
        <v>43</v>
      </c>
      <c r="AC97" s="23">
        <v>3</v>
      </c>
      <c r="AD97" s="23">
        <v>3</v>
      </c>
      <c r="AE97" s="23">
        <v>3</v>
      </c>
      <c r="AF97" s="23">
        <v>3</v>
      </c>
      <c r="AG97" s="23">
        <v>0</v>
      </c>
      <c r="AH97" s="23">
        <v>0</v>
      </c>
      <c r="AI97" s="23">
        <v>0</v>
      </c>
      <c r="AJ97" s="23">
        <v>0</v>
      </c>
      <c r="AK97" s="23">
        <v>0</v>
      </c>
      <c r="AL97" s="23">
        <v>0</v>
      </c>
      <c r="AM97" s="23">
        <v>0</v>
      </c>
      <c r="AN97" s="23">
        <v>0</v>
      </c>
      <c r="AO97" s="23">
        <v>0</v>
      </c>
      <c r="AP97" s="23">
        <v>0</v>
      </c>
      <c r="AQ97" s="23">
        <v>0</v>
      </c>
      <c r="AR97" s="8"/>
    </row>
    <row r="98" spans="2:44">
      <c r="B98" s="5"/>
      <c r="E98" s="18">
        <f t="shared" si="46"/>
        <v>5</v>
      </c>
      <c r="F98" s="48" t="s">
        <v>122</v>
      </c>
      <c r="H98" s="23">
        <f t="shared" si="44"/>
        <v>811</v>
      </c>
      <c r="I98" s="23">
        <v>0</v>
      </c>
      <c r="J98" s="23">
        <v>423</v>
      </c>
      <c r="K98" s="23">
        <v>41</v>
      </c>
      <c r="L98" s="23">
        <v>41</v>
      </c>
      <c r="M98" s="23">
        <v>41</v>
      </c>
      <c r="N98" s="23">
        <v>41</v>
      </c>
      <c r="O98" s="23">
        <v>24</v>
      </c>
      <c r="P98" s="23">
        <v>24</v>
      </c>
      <c r="Q98" s="23">
        <v>24</v>
      </c>
      <c r="R98" s="23">
        <v>24</v>
      </c>
      <c r="S98" s="23">
        <v>15</v>
      </c>
      <c r="T98" s="23">
        <v>15</v>
      </c>
      <c r="U98" s="23">
        <v>15</v>
      </c>
      <c r="V98" s="23">
        <v>15</v>
      </c>
      <c r="W98" s="23">
        <v>15</v>
      </c>
      <c r="X98" s="23">
        <v>9</v>
      </c>
      <c r="Y98" s="23">
        <v>9</v>
      </c>
      <c r="Z98" s="23">
        <v>9</v>
      </c>
      <c r="AA98" s="23">
        <v>9</v>
      </c>
      <c r="AB98" s="23">
        <v>9</v>
      </c>
      <c r="AC98" s="23">
        <v>2</v>
      </c>
      <c r="AD98" s="23">
        <v>2</v>
      </c>
      <c r="AE98" s="23">
        <v>2</v>
      </c>
      <c r="AF98" s="23">
        <v>2</v>
      </c>
      <c r="AG98" s="23">
        <v>0</v>
      </c>
      <c r="AH98" s="23">
        <v>0</v>
      </c>
      <c r="AI98" s="23">
        <v>0</v>
      </c>
      <c r="AJ98" s="23">
        <v>0</v>
      </c>
      <c r="AK98" s="23">
        <v>0</v>
      </c>
      <c r="AL98" s="23">
        <v>0</v>
      </c>
      <c r="AM98" s="23">
        <v>0</v>
      </c>
      <c r="AN98" s="23">
        <v>0</v>
      </c>
      <c r="AO98" s="23">
        <v>0</v>
      </c>
      <c r="AP98" s="23">
        <v>0</v>
      </c>
      <c r="AQ98" s="23">
        <v>0</v>
      </c>
      <c r="AR98" s="8"/>
    </row>
    <row r="99" spans="2:44">
      <c r="B99" s="5"/>
      <c r="E99" s="18">
        <f t="shared" si="46"/>
        <v>6</v>
      </c>
      <c r="F99" s="48" t="s">
        <v>128</v>
      </c>
      <c r="H99" s="23">
        <f t="shared" si="44"/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0</v>
      </c>
      <c r="AB99" s="23">
        <v>0</v>
      </c>
      <c r="AC99" s="23">
        <v>0</v>
      </c>
      <c r="AD99" s="23">
        <v>0</v>
      </c>
      <c r="AE99" s="23">
        <v>0</v>
      </c>
      <c r="AF99" s="23">
        <v>0</v>
      </c>
      <c r="AG99" s="23">
        <v>0</v>
      </c>
      <c r="AH99" s="23">
        <v>0</v>
      </c>
      <c r="AI99" s="23">
        <v>0</v>
      </c>
      <c r="AJ99" s="23">
        <v>0</v>
      </c>
      <c r="AK99" s="23">
        <v>0</v>
      </c>
      <c r="AL99" s="23">
        <v>0</v>
      </c>
      <c r="AM99" s="23">
        <v>0</v>
      </c>
      <c r="AN99" s="23">
        <v>0</v>
      </c>
      <c r="AO99" s="23">
        <v>0</v>
      </c>
      <c r="AP99" s="23">
        <v>0</v>
      </c>
      <c r="AQ99" s="23">
        <v>0</v>
      </c>
      <c r="AR99" s="8"/>
    </row>
    <row r="100" spans="2:44">
      <c r="B100" s="5"/>
      <c r="E100" s="18">
        <f t="shared" si="46"/>
        <v>7</v>
      </c>
      <c r="F100" s="48" t="s">
        <v>123</v>
      </c>
      <c r="H100" s="23">
        <f t="shared" si="44"/>
        <v>7663</v>
      </c>
      <c r="I100" s="23">
        <v>0</v>
      </c>
      <c r="J100" s="23">
        <v>102</v>
      </c>
      <c r="K100" s="23">
        <v>1358</v>
      </c>
      <c r="L100" s="23">
        <v>1358</v>
      </c>
      <c r="M100" s="23">
        <v>1489</v>
      </c>
      <c r="N100" s="23">
        <v>1400</v>
      </c>
      <c r="O100" s="23">
        <v>271</v>
      </c>
      <c r="P100" s="23">
        <v>434</v>
      </c>
      <c r="Q100" s="23">
        <v>286</v>
      </c>
      <c r="R100" s="23">
        <v>151</v>
      </c>
      <c r="S100" s="23">
        <v>98</v>
      </c>
      <c r="T100" s="23">
        <v>98</v>
      </c>
      <c r="U100" s="23">
        <v>98</v>
      </c>
      <c r="V100" s="23">
        <v>98</v>
      </c>
      <c r="W100" s="23">
        <v>98</v>
      </c>
      <c r="X100" s="23">
        <v>52</v>
      </c>
      <c r="Y100" s="23">
        <v>52</v>
      </c>
      <c r="Z100" s="23">
        <v>52</v>
      </c>
      <c r="AA100" s="23">
        <v>52</v>
      </c>
      <c r="AB100" s="23">
        <v>52</v>
      </c>
      <c r="AC100" s="23">
        <v>16</v>
      </c>
      <c r="AD100" s="23">
        <v>16</v>
      </c>
      <c r="AE100" s="23">
        <v>16</v>
      </c>
      <c r="AF100" s="23">
        <v>16</v>
      </c>
      <c r="AG100" s="23">
        <v>0</v>
      </c>
      <c r="AH100" s="23">
        <v>0</v>
      </c>
      <c r="AI100" s="23">
        <v>0</v>
      </c>
      <c r="AJ100" s="23">
        <v>0</v>
      </c>
      <c r="AK100" s="23">
        <v>0</v>
      </c>
      <c r="AL100" s="23">
        <v>0</v>
      </c>
      <c r="AM100" s="23">
        <v>0</v>
      </c>
      <c r="AN100" s="23">
        <v>0</v>
      </c>
      <c r="AO100" s="23">
        <v>0</v>
      </c>
      <c r="AP100" s="23">
        <v>0</v>
      </c>
      <c r="AQ100" s="23">
        <v>0</v>
      </c>
      <c r="AR100" s="8"/>
    </row>
    <row r="101" spans="2:44">
      <c r="B101" s="5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8"/>
    </row>
    <row r="102" spans="2:44">
      <c r="B102" s="5"/>
      <c r="E102" s="20"/>
      <c r="F102" s="20" t="s">
        <v>45</v>
      </c>
      <c r="G102" s="20"/>
      <c r="H102" s="27">
        <f>SUM(I102:AQ102)</f>
        <v>13586</v>
      </c>
      <c r="I102" s="27">
        <f t="shared" ref="I102:AQ102" si="47">SUM(I103:I109)</f>
        <v>0</v>
      </c>
      <c r="J102" s="27">
        <f t="shared" si="47"/>
        <v>3604</v>
      </c>
      <c r="K102" s="27">
        <f t="shared" si="47"/>
        <v>4481</v>
      </c>
      <c r="L102" s="27">
        <f t="shared" si="47"/>
        <v>2490</v>
      </c>
      <c r="M102" s="27">
        <f t="shared" si="47"/>
        <v>1422</v>
      </c>
      <c r="N102" s="27">
        <f t="shared" si="47"/>
        <v>647</v>
      </c>
      <c r="O102" s="27">
        <f t="shared" si="47"/>
        <v>180</v>
      </c>
      <c r="P102" s="27">
        <f t="shared" si="47"/>
        <v>51</v>
      </c>
      <c r="Q102" s="27">
        <f t="shared" si="47"/>
        <v>166</v>
      </c>
      <c r="R102" s="27">
        <f t="shared" si="47"/>
        <v>379</v>
      </c>
      <c r="S102" s="27">
        <f t="shared" si="47"/>
        <v>166</v>
      </c>
      <c r="T102" s="27">
        <f t="shared" si="47"/>
        <v>0</v>
      </c>
      <c r="U102" s="27">
        <f t="shared" si="47"/>
        <v>0</v>
      </c>
      <c r="V102" s="27">
        <f t="shared" si="47"/>
        <v>0</v>
      </c>
      <c r="W102" s="27">
        <f t="shared" si="47"/>
        <v>0</v>
      </c>
      <c r="X102" s="27">
        <f t="shared" si="47"/>
        <v>0</v>
      </c>
      <c r="Y102" s="27">
        <f t="shared" si="47"/>
        <v>0</v>
      </c>
      <c r="Z102" s="27">
        <f t="shared" si="47"/>
        <v>0</v>
      </c>
      <c r="AA102" s="27">
        <f t="shared" si="47"/>
        <v>0</v>
      </c>
      <c r="AB102" s="27">
        <f t="shared" si="47"/>
        <v>0</v>
      </c>
      <c r="AC102" s="27">
        <f t="shared" si="47"/>
        <v>0</v>
      </c>
      <c r="AD102" s="27">
        <f t="shared" si="47"/>
        <v>0</v>
      </c>
      <c r="AE102" s="27">
        <f t="shared" si="47"/>
        <v>0</v>
      </c>
      <c r="AF102" s="27">
        <f t="shared" si="47"/>
        <v>0</v>
      </c>
      <c r="AG102" s="27">
        <f t="shared" si="47"/>
        <v>0</v>
      </c>
      <c r="AH102" s="27">
        <f t="shared" si="47"/>
        <v>0</v>
      </c>
      <c r="AI102" s="27">
        <f t="shared" si="47"/>
        <v>0</v>
      </c>
      <c r="AJ102" s="27">
        <f t="shared" si="47"/>
        <v>0</v>
      </c>
      <c r="AK102" s="27">
        <f t="shared" si="47"/>
        <v>0</v>
      </c>
      <c r="AL102" s="27">
        <f t="shared" si="47"/>
        <v>0</v>
      </c>
      <c r="AM102" s="27">
        <f t="shared" si="47"/>
        <v>0</v>
      </c>
      <c r="AN102" s="27">
        <f t="shared" si="47"/>
        <v>0</v>
      </c>
      <c r="AO102" s="27">
        <f t="shared" si="47"/>
        <v>0</v>
      </c>
      <c r="AP102" s="27">
        <f t="shared" si="47"/>
        <v>0</v>
      </c>
      <c r="AQ102" s="27">
        <f t="shared" si="47"/>
        <v>0</v>
      </c>
      <c r="AR102" s="8"/>
    </row>
    <row r="103" spans="2:44">
      <c r="B103" s="5"/>
      <c r="E103" s="18">
        <v>1</v>
      </c>
      <c r="F103" s="48" t="s">
        <v>127</v>
      </c>
      <c r="H103" s="23">
        <f t="shared" ref="H103:H109" si="48">SUM(I103:AQ103)</f>
        <v>938</v>
      </c>
      <c r="I103" s="23">
        <v>0</v>
      </c>
      <c r="J103" s="23">
        <v>0</v>
      </c>
      <c r="K103" s="23">
        <v>0</v>
      </c>
      <c r="L103" s="23">
        <v>219</v>
      </c>
      <c r="M103" s="23">
        <v>500</v>
      </c>
      <c r="N103" s="23">
        <v>219</v>
      </c>
      <c r="O103" s="23">
        <v>0</v>
      </c>
      <c r="P103" s="23">
        <v>0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  <c r="AA103" s="23">
        <v>0</v>
      </c>
      <c r="AB103" s="23">
        <v>0</v>
      </c>
      <c r="AC103" s="23">
        <v>0</v>
      </c>
      <c r="AD103" s="23">
        <v>0</v>
      </c>
      <c r="AE103" s="23">
        <v>0</v>
      </c>
      <c r="AF103" s="23">
        <v>0</v>
      </c>
      <c r="AG103" s="23">
        <v>0</v>
      </c>
      <c r="AH103" s="23">
        <v>0</v>
      </c>
      <c r="AI103" s="23">
        <v>0</v>
      </c>
      <c r="AJ103" s="23">
        <v>0</v>
      </c>
      <c r="AK103" s="23">
        <v>0</v>
      </c>
      <c r="AL103" s="23">
        <v>0</v>
      </c>
      <c r="AM103" s="23">
        <v>0</v>
      </c>
      <c r="AN103" s="23">
        <v>0</v>
      </c>
      <c r="AO103" s="23">
        <v>0</v>
      </c>
      <c r="AP103" s="23">
        <v>0</v>
      </c>
      <c r="AQ103" s="23">
        <v>0</v>
      </c>
      <c r="AR103" s="8"/>
    </row>
    <row r="104" spans="2:44">
      <c r="B104" s="5"/>
      <c r="E104" s="18">
        <f>E103+1</f>
        <v>2</v>
      </c>
      <c r="F104" s="48" t="s">
        <v>119</v>
      </c>
      <c r="H104" s="23">
        <f t="shared" ref="H104" si="49">SUM(I104:AQ104)</f>
        <v>1582</v>
      </c>
      <c r="I104" s="23">
        <v>0</v>
      </c>
      <c r="J104" s="23">
        <v>373</v>
      </c>
      <c r="K104" s="23">
        <v>568</v>
      </c>
      <c r="L104" s="23">
        <v>470</v>
      </c>
      <c r="M104" s="23">
        <v>151</v>
      </c>
      <c r="N104" s="23">
        <v>10</v>
      </c>
      <c r="O104" s="23">
        <v>10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>
        <v>0</v>
      </c>
      <c r="AB104" s="23">
        <v>0</v>
      </c>
      <c r="AC104" s="23">
        <v>0</v>
      </c>
      <c r="AD104" s="23">
        <v>0</v>
      </c>
      <c r="AE104" s="23">
        <v>0</v>
      </c>
      <c r="AF104" s="23">
        <v>0</v>
      </c>
      <c r="AG104" s="23">
        <v>0</v>
      </c>
      <c r="AH104" s="23">
        <v>0</v>
      </c>
      <c r="AI104" s="23">
        <v>0</v>
      </c>
      <c r="AJ104" s="23">
        <v>0</v>
      </c>
      <c r="AK104" s="23">
        <v>0</v>
      </c>
      <c r="AL104" s="23">
        <v>0</v>
      </c>
      <c r="AM104" s="23">
        <v>0</v>
      </c>
      <c r="AN104" s="23">
        <v>0</v>
      </c>
      <c r="AO104" s="23">
        <v>0</v>
      </c>
      <c r="AP104" s="23">
        <v>0</v>
      </c>
      <c r="AQ104" s="23">
        <v>0</v>
      </c>
      <c r="AR104" s="8"/>
    </row>
    <row r="105" spans="2:44">
      <c r="B105" s="5"/>
      <c r="E105" s="18">
        <f t="shared" ref="E105:E109" si="50">E104+1</f>
        <v>3</v>
      </c>
      <c r="F105" s="48" t="s">
        <v>120</v>
      </c>
      <c r="H105" s="23">
        <f t="shared" si="48"/>
        <v>1149</v>
      </c>
      <c r="I105" s="23">
        <v>0</v>
      </c>
      <c r="J105" s="23">
        <v>799</v>
      </c>
      <c r="K105" s="23">
        <v>350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  <c r="W105" s="23">
        <v>0</v>
      </c>
      <c r="X105" s="23">
        <v>0</v>
      </c>
      <c r="Y105" s="23">
        <v>0</v>
      </c>
      <c r="Z105" s="23">
        <v>0</v>
      </c>
      <c r="AA105" s="23">
        <v>0</v>
      </c>
      <c r="AB105" s="23">
        <v>0</v>
      </c>
      <c r="AC105" s="23">
        <v>0</v>
      </c>
      <c r="AD105" s="23">
        <v>0</v>
      </c>
      <c r="AE105" s="23">
        <v>0</v>
      </c>
      <c r="AF105" s="23">
        <v>0</v>
      </c>
      <c r="AG105" s="23">
        <v>0</v>
      </c>
      <c r="AH105" s="23">
        <v>0</v>
      </c>
      <c r="AI105" s="23">
        <v>0</v>
      </c>
      <c r="AJ105" s="23">
        <v>0</v>
      </c>
      <c r="AK105" s="23">
        <v>0</v>
      </c>
      <c r="AL105" s="23">
        <v>0</v>
      </c>
      <c r="AM105" s="23">
        <v>0</v>
      </c>
      <c r="AN105" s="23">
        <v>0</v>
      </c>
      <c r="AO105" s="23">
        <v>0</v>
      </c>
      <c r="AP105" s="23">
        <v>0</v>
      </c>
      <c r="AQ105" s="23">
        <v>0</v>
      </c>
      <c r="AR105" s="8"/>
    </row>
    <row r="106" spans="2:44">
      <c r="B106" s="5"/>
      <c r="E106" s="18">
        <f t="shared" si="50"/>
        <v>4</v>
      </c>
      <c r="F106" s="48" t="s">
        <v>121</v>
      </c>
      <c r="H106" s="23">
        <f t="shared" si="48"/>
        <v>4546</v>
      </c>
      <c r="I106" s="23">
        <v>0</v>
      </c>
      <c r="J106" s="23">
        <v>1243</v>
      </c>
      <c r="K106" s="23">
        <v>2329</v>
      </c>
      <c r="L106" s="23">
        <v>974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0</v>
      </c>
      <c r="AA106" s="23">
        <v>0</v>
      </c>
      <c r="AB106" s="23">
        <v>0</v>
      </c>
      <c r="AC106" s="23">
        <v>0</v>
      </c>
      <c r="AD106" s="23">
        <v>0</v>
      </c>
      <c r="AE106" s="23">
        <v>0</v>
      </c>
      <c r="AF106" s="23">
        <v>0</v>
      </c>
      <c r="AG106" s="23">
        <v>0</v>
      </c>
      <c r="AH106" s="23">
        <v>0</v>
      </c>
      <c r="AI106" s="23">
        <v>0</v>
      </c>
      <c r="AJ106" s="23">
        <v>0</v>
      </c>
      <c r="AK106" s="23">
        <v>0</v>
      </c>
      <c r="AL106" s="23">
        <v>0</v>
      </c>
      <c r="AM106" s="23">
        <v>0</v>
      </c>
      <c r="AN106" s="23">
        <v>0</v>
      </c>
      <c r="AO106" s="23">
        <v>0</v>
      </c>
      <c r="AP106" s="23">
        <v>0</v>
      </c>
      <c r="AQ106" s="23">
        <v>0</v>
      </c>
      <c r="AR106" s="8"/>
    </row>
    <row r="107" spans="2:44">
      <c r="B107" s="5"/>
      <c r="E107" s="18">
        <f t="shared" si="50"/>
        <v>5</v>
      </c>
      <c r="F107" s="48" t="s">
        <v>122</v>
      </c>
      <c r="H107" s="23">
        <f t="shared" si="48"/>
        <v>1492</v>
      </c>
      <c r="I107" s="23">
        <v>0</v>
      </c>
      <c r="J107" s="23">
        <v>105</v>
      </c>
      <c r="K107" s="23">
        <v>71</v>
      </c>
      <c r="L107" s="23">
        <v>265</v>
      </c>
      <c r="M107" s="23">
        <v>521</v>
      </c>
      <c r="N107" s="23">
        <v>309</v>
      </c>
      <c r="O107" s="23">
        <v>170</v>
      </c>
      <c r="P107" s="23">
        <v>51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23">
        <v>0</v>
      </c>
      <c r="AJ107" s="23">
        <v>0</v>
      </c>
      <c r="AK107" s="23">
        <v>0</v>
      </c>
      <c r="AL107" s="23">
        <v>0</v>
      </c>
      <c r="AM107" s="23">
        <v>0</v>
      </c>
      <c r="AN107" s="23">
        <v>0</v>
      </c>
      <c r="AO107" s="23">
        <v>0</v>
      </c>
      <c r="AP107" s="23">
        <v>0</v>
      </c>
      <c r="AQ107" s="23">
        <v>0</v>
      </c>
      <c r="AR107" s="8"/>
    </row>
    <row r="108" spans="2:44">
      <c r="B108" s="5"/>
      <c r="E108" s="18">
        <f t="shared" si="50"/>
        <v>6</v>
      </c>
      <c r="F108" s="48" t="s">
        <v>128</v>
      </c>
      <c r="H108" s="23">
        <f t="shared" si="48"/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23">
        <v>0</v>
      </c>
      <c r="AH108" s="23">
        <v>0</v>
      </c>
      <c r="AI108" s="23">
        <v>0</v>
      </c>
      <c r="AJ108" s="23">
        <v>0</v>
      </c>
      <c r="AK108" s="23">
        <v>0</v>
      </c>
      <c r="AL108" s="23">
        <v>0</v>
      </c>
      <c r="AM108" s="23">
        <v>0</v>
      </c>
      <c r="AN108" s="23">
        <v>0</v>
      </c>
      <c r="AO108" s="23">
        <v>0</v>
      </c>
      <c r="AP108" s="23">
        <v>0</v>
      </c>
      <c r="AQ108" s="23">
        <v>0</v>
      </c>
      <c r="AR108" s="8"/>
    </row>
    <row r="109" spans="2:44">
      <c r="B109" s="5"/>
      <c r="E109" s="18">
        <f t="shared" si="50"/>
        <v>7</v>
      </c>
      <c r="F109" s="48" t="s">
        <v>123</v>
      </c>
      <c r="H109" s="23">
        <f t="shared" si="48"/>
        <v>3879</v>
      </c>
      <c r="I109" s="23">
        <v>0</v>
      </c>
      <c r="J109" s="23">
        <v>1084</v>
      </c>
      <c r="K109" s="23">
        <v>1163</v>
      </c>
      <c r="L109" s="23">
        <v>562</v>
      </c>
      <c r="M109" s="23">
        <v>250</v>
      </c>
      <c r="N109" s="23">
        <v>109</v>
      </c>
      <c r="O109" s="23">
        <v>0</v>
      </c>
      <c r="P109" s="23">
        <v>0</v>
      </c>
      <c r="Q109" s="23">
        <v>166</v>
      </c>
      <c r="R109" s="23">
        <v>379</v>
      </c>
      <c r="S109" s="23">
        <v>166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23">
        <v>0</v>
      </c>
      <c r="AJ109" s="23">
        <v>0</v>
      </c>
      <c r="AK109" s="23">
        <v>0</v>
      </c>
      <c r="AL109" s="23">
        <v>0</v>
      </c>
      <c r="AM109" s="23">
        <v>0</v>
      </c>
      <c r="AN109" s="23">
        <v>0</v>
      </c>
      <c r="AO109" s="23">
        <v>0</v>
      </c>
      <c r="AP109" s="23">
        <v>0</v>
      </c>
      <c r="AQ109" s="23">
        <v>0</v>
      </c>
      <c r="AR109" s="8"/>
    </row>
    <row r="110" spans="2:44">
      <c r="B110" s="5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8"/>
    </row>
    <row r="111" spans="2:44">
      <c r="B111" s="5"/>
      <c r="E111" s="20"/>
      <c r="F111" s="20" t="s">
        <v>43</v>
      </c>
      <c r="G111" s="20"/>
      <c r="H111" s="27">
        <f>SUM(I111:AQ111)</f>
        <v>12167</v>
      </c>
      <c r="I111" s="27">
        <f t="shared" ref="I111:AQ111" si="51">SUM(I112:I118)</f>
        <v>0</v>
      </c>
      <c r="J111" s="27">
        <f t="shared" si="51"/>
        <v>4619</v>
      </c>
      <c r="K111" s="27">
        <f t="shared" si="51"/>
        <v>3</v>
      </c>
      <c r="L111" s="27">
        <f t="shared" si="51"/>
        <v>280</v>
      </c>
      <c r="M111" s="27">
        <f t="shared" si="51"/>
        <v>717</v>
      </c>
      <c r="N111" s="27">
        <f t="shared" si="51"/>
        <v>531</v>
      </c>
      <c r="O111" s="27">
        <f t="shared" si="51"/>
        <v>1564</v>
      </c>
      <c r="P111" s="27">
        <f t="shared" si="51"/>
        <v>2349</v>
      </c>
      <c r="Q111" s="27">
        <f t="shared" si="51"/>
        <v>726</v>
      </c>
      <c r="R111" s="27">
        <f t="shared" si="51"/>
        <v>53</v>
      </c>
      <c r="S111" s="27">
        <f t="shared" si="51"/>
        <v>53</v>
      </c>
      <c r="T111" s="27">
        <f t="shared" si="51"/>
        <v>53</v>
      </c>
      <c r="U111" s="27">
        <f t="shared" si="51"/>
        <v>53</v>
      </c>
      <c r="V111" s="27">
        <f t="shared" si="51"/>
        <v>53</v>
      </c>
      <c r="W111" s="27">
        <f t="shared" si="51"/>
        <v>53</v>
      </c>
      <c r="X111" s="27">
        <f t="shared" si="51"/>
        <v>53</v>
      </c>
      <c r="Y111" s="27">
        <f t="shared" si="51"/>
        <v>53</v>
      </c>
      <c r="Z111" s="27">
        <f t="shared" si="51"/>
        <v>53</v>
      </c>
      <c r="AA111" s="27">
        <f t="shared" si="51"/>
        <v>53</v>
      </c>
      <c r="AB111" s="27">
        <f t="shared" si="51"/>
        <v>53</v>
      </c>
      <c r="AC111" s="27">
        <f t="shared" si="51"/>
        <v>53</v>
      </c>
      <c r="AD111" s="27">
        <f t="shared" si="51"/>
        <v>53</v>
      </c>
      <c r="AE111" s="27">
        <f t="shared" si="51"/>
        <v>53</v>
      </c>
      <c r="AF111" s="27">
        <f t="shared" si="51"/>
        <v>53</v>
      </c>
      <c r="AG111" s="27">
        <f t="shared" si="51"/>
        <v>53</v>
      </c>
      <c r="AH111" s="27">
        <f t="shared" si="51"/>
        <v>53</v>
      </c>
      <c r="AI111" s="27">
        <f t="shared" si="51"/>
        <v>53</v>
      </c>
      <c r="AJ111" s="27">
        <f t="shared" si="51"/>
        <v>53</v>
      </c>
      <c r="AK111" s="27">
        <f t="shared" si="51"/>
        <v>53</v>
      </c>
      <c r="AL111" s="27">
        <f t="shared" si="51"/>
        <v>53</v>
      </c>
      <c r="AM111" s="27">
        <f t="shared" si="51"/>
        <v>53</v>
      </c>
      <c r="AN111" s="27">
        <f t="shared" si="51"/>
        <v>53</v>
      </c>
      <c r="AO111" s="27">
        <f t="shared" si="51"/>
        <v>53</v>
      </c>
      <c r="AP111" s="27">
        <f t="shared" si="51"/>
        <v>53</v>
      </c>
      <c r="AQ111" s="27">
        <f t="shared" si="51"/>
        <v>53</v>
      </c>
      <c r="AR111" s="8"/>
    </row>
    <row r="112" spans="2:44">
      <c r="B112" s="5"/>
      <c r="E112" s="18">
        <v>1</v>
      </c>
      <c r="F112" s="48" t="s">
        <v>127</v>
      </c>
      <c r="H112" s="23">
        <f t="shared" ref="H112:H118" si="52">SUM(I112:AQ112)</f>
        <v>1426</v>
      </c>
      <c r="I112" s="23">
        <v>0</v>
      </c>
      <c r="J112" s="23">
        <v>1258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6</v>
      </c>
      <c r="Q112" s="23">
        <v>6</v>
      </c>
      <c r="R112" s="23">
        <v>6</v>
      </c>
      <c r="S112" s="23">
        <v>6</v>
      </c>
      <c r="T112" s="23">
        <v>6</v>
      </c>
      <c r="U112" s="23">
        <v>6</v>
      </c>
      <c r="V112" s="23">
        <v>6</v>
      </c>
      <c r="W112" s="23">
        <v>6</v>
      </c>
      <c r="X112" s="23">
        <v>6</v>
      </c>
      <c r="Y112" s="23">
        <v>6</v>
      </c>
      <c r="Z112" s="23">
        <v>6</v>
      </c>
      <c r="AA112" s="23">
        <v>6</v>
      </c>
      <c r="AB112" s="23">
        <v>6</v>
      </c>
      <c r="AC112" s="23">
        <v>6</v>
      </c>
      <c r="AD112" s="23">
        <v>6</v>
      </c>
      <c r="AE112" s="23">
        <v>6</v>
      </c>
      <c r="AF112" s="23">
        <v>6</v>
      </c>
      <c r="AG112" s="23">
        <v>6</v>
      </c>
      <c r="AH112" s="23">
        <v>6</v>
      </c>
      <c r="AI112" s="23">
        <v>6</v>
      </c>
      <c r="AJ112" s="23">
        <v>6</v>
      </c>
      <c r="AK112" s="23">
        <v>6</v>
      </c>
      <c r="AL112" s="23">
        <v>6</v>
      </c>
      <c r="AM112" s="23">
        <v>6</v>
      </c>
      <c r="AN112" s="23">
        <v>6</v>
      </c>
      <c r="AO112" s="23">
        <v>6</v>
      </c>
      <c r="AP112" s="23">
        <v>6</v>
      </c>
      <c r="AQ112" s="23">
        <v>6</v>
      </c>
      <c r="AR112" s="8"/>
    </row>
    <row r="113" spans="2:44">
      <c r="B113" s="5"/>
      <c r="E113" s="18">
        <f>E112+1</f>
        <v>2</v>
      </c>
      <c r="F113" s="48" t="s">
        <v>119</v>
      </c>
      <c r="H113" s="23">
        <f t="shared" ref="H113" si="53">SUM(I113:AQ113)</f>
        <v>485</v>
      </c>
      <c r="I113" s="23">
        <v>0</v>
      </c>
      <c r="J113" s="23">
        <v>414</v>
      </c>
      <c r="K113" s="23">
        <v>3</v>
      </c>
      <c r="L113" s="23">
        <v>3</v>
      </c>
      <c r="M113" s="23">
        <v>3</v>
      </c>
      <c r="N113" s="23">
        <v>3</v>
      </c>
      <c r="O113" s="23">
        <v>3</v>
      </c>
      <c r="P113" s="23">
        <v>2</v>
      </c>
      <c r="Q113" s="23">
        <v>2</v>
      </c>
      <c r="R113" s="23">
        <v>2</v>
      </c>
      <c r="S113" s="23">
        <v>2</v>
      </c>
      <c r="T113" s="23">
        <v>2</v>
      </c>
      <c r="U113" s="23">
        <v>2</v>
      </c>
      <c r="V113" s="23">
        <v>2</v>
      </c>
      <c r="W113" s="23">
        <v>2</v>
      </c>
      <c r="X113" s="23">
        <v>2</v>
      </c>
      <c r="Y113" s="23">
        <v>2</v>
      </c>
      <c r="Z113" s="23">
        <v>2</v>
      </c>
      <c r="AA113" s="23">
        <v>2</v>
      </c>
      <c r="AB113" s="23">
        <v>2</v>
      </c>
      <c r="AC113" s="23">
        <v>2</v>
      </c>
      <c r="AD113" s="23">
        <v>2</v>
      </c>
      <c r="AE113" s="23">
        <v>2</v>
      </c>
      <c r="AF113" s="23">
        <v>2</v>
      </c>
      <c r="AG113" s="23">
        <v>2</v>
      </c>
      <c r="AH113" s="23">
        <v>2</v>
      </c>
      <c r="AI113" s="23">
        <v>2</v>
      </c>
      <c r="AJ113" s="23">
        <v>2</v>
      </c>
      <c r="AK113" s="23">
        <v>2</v>
      </c>
      <c r="AL113" s="23">
        <v>2</v>
      </c>
      <c r="AM113" s="23">
        <v>2</v>
      </c>
      <c r="AN113" s="23">
        <v>2</v>
      </c>
      <c r="AO113" s="23">
        <v>2</v>
      </c>
      <c r="AP113" s="23">
        <v>2</v>
      </c>
      <c r="AQ113" s="23">
        <v>2</v>
      </c>
      <c r="AR113" s="8"/>
    </row>
    <row r="114" spans="2:44">
      <c r="B114" s="5"/>
      <c r="E114" s="18">
        <f t="shared" ref="E114:E118" si="54">E113+1</f>
        <v>3</v>
      </c>
      <c r="F114" s="48" t="s">
        <v>120</v>
      </c>
      <c r="H114" s="23">
        <f t="shared" si="52"/>
        <v>815</v>
      </c>
      <c r="I114" s="23">
        <v>0</v>
      </c>
      <c r="J114" s="23">
        <v>703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4</v>
      </c>
      <c r="Q114" s="23">
        <v>4</v>
      </c>
      <c r="R114" s="23">
        <v>4</v>
      </c>
      <c r="S114" s="23">
        <v>4</v>
      </c>
      <c r="T114" s="23">
        <v>4</v>
      </c>
      <c r="U114" s="23">
        <v>4</v>
      </c>
      <c r="V114" s="23">
        <v>4</v>
      </c>
      <c r="W114" s="23">
        <v>4</v>
      </c>
      <c r="X114" s="23">
        <v>4</v>
      </c>
      <c r="Y114" s="23">
        <v>4</v>
      </c>
      <c r="Z114" s="23">
        <v>4</v>
      </c>
      <c r="AA114" s="23">
        <v>4</v>
      </c>
      <c r="AB114" s="23">
        <v>4</v>
      </c>
      <c r="AC114" s="23">
        <v>4</v>
      </c>
      <c r="AD114" s="23">
        <v>4</v>
      </c>
      <c r="AE114" s="23">
        <v>4</v>
      </c>
      <c r="AF114" s="23">
        <v>4</v>
      </c>
      <c r="AG114" s="23">
        <v>4</v>
      </c>
      <c r="AH114" s="23">
        <v>4</v>
      </c>
      <c r="AI114" s="23">
        <v>4</v>
      </c>
      <c r="AJ114" s="23">
        <v>4</v>
      </c>
      <c r="AK114" s="23">
        <v>4</v>
      </c>
      <c r="AL114" s="23">
        <v>4</v>
      </c>
      <c r="AM114" s="23">
        <v>4</v>
      </c>
      <c r="AN114" s="23">
        <v>4</v>
      </c>
      <c r="AO114" s="23">
        <v>4</v>
      </c>
      <c r="AP114" s="23">
        <v>4</v>
      </c>
      <c r="AQ114" s="23">
        <v>4</v>
      </c>
      <c r="AR114" s="8"/>
    </row>
    <row r="115" spans="2:44">
      <c r="B115" s="5"/>
      <c r="E115" s="18">
        <f t="shared" si="54"/>
        <v>4</v>
      </c>
      <c r="F115" s="48" t="s">
        <v>121</v>
      </c>
      <c r="H115" s="23">
        <f t="shared" si="52"/>
        <v>2964</v>
      </c>
      <c r="I115" s="23">
        <v>0</v>
      </c>
      <c r="J115" s="23">
        <v>106</v>
      </c>
      <c r="K115" s="23">
        <v>0</v>
      </c>
      <c r="L115" s="23">
        <v>277</v>
      </c>
      <c r="M115" s="23">
        <v>57</v>
      </c>
      <c r="N115" s="23">
        <v>319</v>
      </c>
      <c r="O115" s="23">
        <v>961</v>
      </c>
      <c r="P115" s="23">
        <v>893</v>
      </c>
      <c r="Q115" s="23">
        <v>13</v>
      </c>
      <c r="R115" s="23">
        <v>13</v>
      </c>
      <c r="S115" s="23">
        <v>13</v>
      </c>
      <c r="T115" s="23">
        <v>13</v>
      </c>
      <c r="U115" s="23">
        <v>13</v>
      </c>
      <c r="V115" s="23">
        <v>13</v>
      </c>
      <c r="W115" s="23">
        <v>13</v>
      </c>
      <c r="X115" s="23">
        <v>13</v>
      </c>
      <c r="Y115" s="23">
        <v>13</v>
      </c>
      <c r="Z115" s="23">
        <v>13</v>
      </c>
      <c r="AA115" s="23">
        <v>13</v>
      </c>
      <c r="AB115" s="23">
        <v>13</v>
      </c>
      <c r="AC115" s="23">
        <v>13</v>
      </c>
      <c r="AD115" s="23">
        <v>13</v>
      </c>
      <c r="AE115" s="23">
        <v>13</v>
      </c>
      <c r="AF115" s="23">
        <v>13</v>
      </c>
      <c r="AG115" s="23">
        <v>13</v>
      </c>
      <c r="AH115" s="23">
        <v>13</v>
      </c>
      <c r="AI115" s="23">
        <v>13</v>
      </c>
      <c r="AJ115" s="23">
        <v>13</v>
      </c>
      <c r="AK115" s="23">
        <v>13</v>
      </c>
      <c r="AL115" s="23">
        <v>13</v>
      </c>
      <c r="AM115" s="23">
        <v>13</v>
      </c>
      <c r="AN115" s="23">
        <v>13</v>
      </c>
      <c r="AO115" s="23">
        <v>13</v>
      </c>
      <c r="AP115" s="23">
        <v>13</v>
      </c>
      <c r="AQ115" s="23">
        <v>13</v>
      </c>
      <c r="AR115" s="8"/>
    </row>
    <row r="116" spans="2:44">
      <c r="B116" s="5"/>
      <c r="E116" s="18">
        <f t="shared" si="54"/>
        <v>5</v>
      </c>
      <c r="F116" s="48" t="s">
        <v>122</v>
      </c>
      <c r="H116" s="23">
        <f t="shared" si="52"/>
        <v>2319</v>
      </c>
      <c r="I116" s="23">
        <v>0</v>
      </c>
      <c r="J116" s="23">
        <v>2039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10</v>
      </c>
      <c r="Q116" s="23">
        <v>10</v>
      </c>
      <c r="R116" s="23">
        <v>10</v>
      </c>
      <c r="S116" s="23">
        <v>10</v>
      </c>
      <c r="T116" s="23">
        <v>10</v>
      </c>
      <c r="U116" s="23">
        <v>10</v>
      </c>
      <c r="V116" s="23">
        <v>10</v>
      </c>
      <c r="W116" s="23">
        <v>10</v>
      </c>
      <c r="X116" s="23">
        <v>10</v>
      </c>
      <c r="Y116" s="23">
        <v>10</v>
      </c>
      <c r="Z116" s="23">
        <v>10</v>
      </c>
      <c r="AA116" s="23">
        <v>10</v>
      </c>
      <c r="AB116" s="23">
        <v>10</v>
      </c>
      <c r="AC116" s="23">
        <v>10</v>
      </c>
      <c r="AD116" s="23">
        <v>10</v>
      </c>
      <c r="AE116" s="23">
        <v>10</v>
      </c>
      <c r="AF116" s="23">
        <v>10</v>
      </c>
      <c r="AG116" s="23">
        <v>10</v>
      </c>
      <c r="AH116" s="23">
        <v>10</v>
      </c>
      <c r="AI116" s="23">
        <v>10</v>
      </c>
      <c r="AJ116" s="23">
        <v>10</v>
      </c>
      <c r="AK116" s="23">
        <v>10</v>
      </c>
      <c r="AL116" s="23">
        <v>10</v>
      </c>
      <c r="AM116" s="23">
        <v>10</v>
      </c>
      <c r="AN116" s="23">
        <v>10</v>
      </c>
      <c r="AO116" s="23">
        <v>10</v>
      </c>
      <c r="AP116" s="23">
        <v>10</v>
      </c>
      <c r="AQ116" s="23">
        <v>10</v>
      </c>
      <c r="AR116" s="8"/>
    </row>
    <row r="117" spans="2:44">
      <c r="B117" s="5"/>
      <c r="E117" s="18">
        <f t="shared" si="54"/>
        <v>6</v>
      </c>
      <c r="F117" s="48" t="s">
        <v>128</v>
      </c>
      <c r="H117" s="23">
        <f t="shared" si="52"/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23">
        <v>0</v>
      </c>
      <c r="AB117" s="23">
        <v>0</v>
      </c>
      <c r="AC117" s="23">
        <v>0</v>
      </c>
      <c r="AD117" s="23">
        <v>0</v>
      </c>
      <c r="AE117" s="23">
        <v>0</v>
      </c>
      <c r="AF117" s="23">
        <v>0</v>
      </c>
      <c r="AG117" s="23">
        <v>0</v>
      </c>
      <c r="AH117" s="23">
        <v>0</v>
      </c>
      <c r="AI117" s="23">
        <v>0</v>
      </c>
      <c r="AJ117" s="23">
        <v>0</v>
      </c>
      <c r="AK117" s="23">
        <v>0</v>
      </c>
      <c r="AL117" s="23">
        <v>0</v>
      </c>
      <c r="AM117" s="23">
        <v>0</v>
      </c>
      <c r="AN117" s="23">
        <v>0</v>
      </c>
      <c r="AO117" s="23">
        <v>0</v>
      </c>
      <c r="AP117" s="23">
        <v>0</v>
      </c>
      <c r="AQ117" s="23">
        <v>0</v>
      </c>
      <c r="AR117" s="8"/>
    </row>
    <row r="118" spans="2:44">
      <c r="B118" s="5"/>
      <c r="E118" s="18">
        <f t="shared" si="54"/>
        <v>7</v>
      </c>
      <c r="F118" s="48" t="s">
        <v>123</v>
      </c>
      <c r="H118" s="23">
        <f t="shared" si="52"/>
        <v>4158</v>
      </c>
      <c r="I118" s="23">
        <v>0</v>
      </c>
      <c r="J118" s="23">
        <v>99</v>
      </c>
      <c r="K118" s="23">
        <v>0</v>
      </c>
      <c r="L118" s="23">
        <v>0</v>
      </c>
      <c r="M118" s="23">
        <v>657</v>
      </c>
      <c r="N118" s="23">
        <v>209</v>
      </c>
      <c r="O118" s="23">
        <v>600</v>
      </c>
      <c r="P118" s="23">
        <v>1434</v>
      </c>
      <c r="Q118" s="23">
        <v>691</v>
      </c>
      <c r="R118" s="23">
        <v>18</v>
      </c>
      <c r="S118" s="23">
        <v>18</v>
      </c>
      <c r="T118" s="23">
        <v>18</v>
      </c>
      <c r="U118" s="23">
        <v>18</v>
      </c>
      <c r="V118" s="23">
        <v>18</v>
      </c>
      <c r="W118" s="23">
        <v>18</v>
      </c>
      <c r="X118" s="23">
        <v>18</v>
      </c>
      <c r="Y118" s="23">
        <v>18</v>
      </c>
      <c r="Z118" s="23">
        <v>18</v>
      </c>
      <c r="AA118" s="23">
        <v>18</v>
      </c>
      <c r="AB118" s="23">
        <v>18</v>
      </c>
      <c r="AC118" s="23">
        <v>18</v>
      </c>
      <c r="AD118" s="23">
        <v>18</v>
      </c>
      <c r="AE118" s="23">
        <v>18</v>
      </c>
      <c r="AF118" s="23">
        <v>18</v>
      </c>
      <c r="AG118" s="23">
        <v>18</v>
      </c>
      <c r="AH118" s="23">
        <v>18</v>
      </c>
      <c r="AI118" s="23">
        <v>18</v>
      </c>
      <c r="AJ118" s="23">
        <v>18</v>
      </c>
      <c r="AK118" s="23">
        <v>18</v>
      </c>
      <c r="AL118" s="23">
        <v>18</v>
      </c>
      <c r="AM118" s="23">
        <v>18</v>
      </c>
      <c r="AN118" s="23">
        <v>18</v>
      </c>
      <c r="AO118" s="23">
        <v>18</v>
      </c>
      <c r="AP118" s="23">
        <v>18</v>
      </c>
      <c r="AQ118" s="23">
        <v>18</v>
      </c>
      <c r="AR118" s="8"/>
    </row>
    <row r="119" spans="2:44">
      <c r="B119" s="5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8"/>
    </row>
    <row r="120" spans="2:44">
      <c r="B120" s="5"/>
      <c r="E120" s="20"/>
      <c r="F120" s="20" t="s">
        <v>64</v>
      </c>
      <c r="G120" s="20"/>
      <c r="H120" s="27">
        <f>SUM(I120:AQ120)</f>
        <v>129277</v>
      </c>
      <c r="I120" s="27">
        <f t="shared" ref="I120:AQ120" si="55">SUM(I121:I127)</f>
        <v>0</v>
      </c>
      <c r="J120" s="27">
        <f t="shared" si="55"/>
        <v>9478</v>
      </c>
      <c r="K120" s="27">
        <f t="shared" si="55"/>
        <v>20488</v>
      </c>
      <c r="L120" s="27">
        <f t="shared" si="55"/>
        <v>2195</v>
      </c>
      <c r="M120" s="27">
        <f t="shared" si="55"/>
        <v>7226</v>
      </c>
      <c r="N120" s="27">
        <f t="shared" si="55"/>
        <v>376</v>
      </c>
      <c r="O120" s="27">
        <f t="shared" si="55"/>
        <v>1032</v>
      </c>
      <c r="P120" s="27">
        <f t="shared" si="55"/>
        <v>3084</v>
      </c>
      <c r="Q120" s="27">
        <f t="shared" si="55"/>
        <v>3084</v>
      </c>
      <c r="R120" s="27">
        <f t="shared" si="55"/>
        <v>5214</v>
      </c>
      <c r="S120" s="27">
        <f t="shared" si="55"/>
        <v>3084</v>
      </c>
      <c r="T120" s="27">
        <f t="shared" si="55"/>
        <v>3084</v>
      </c>
      <c r="U120" s="27">
        <f t="shared" si="55"/>
        <v>3084</v>
      </c>
      <c r="V120" s="27">
        <f t="shared" si="55"/>
        <v>3084</v>
      </c>
      <c r="W120" s="27">
        <f t="shared" si="55"/>
        <v>3084</v>
      </c>
      <c r="X120" s="27">
        <f t="shared" si="55"/>
        <v>3084</v>
      </c>
      <c r="Y120" s="27">
        <f t="shared" si="55"/>
        <v>3084</v>
      </c>
      <c r="Z120" s="27">
        <f t="shared" si="55"/>
        <v>3084</v>
      </c>
      <c r="AA120" s="27">
        <f t="shared" si="55"/>
        <v>3084</v>
      </c>
      <c r="AB120" s="27">
        <f t="shared" si="55"/>
        <v>3084</v>
      </c>
      <c r="AC120" s="27">
        <f t="shared" si="55"/>
        <v>3084</v>
      </c>
      <c r="AD120" s="27">
        <f t="shared" si="55"/>
        <v>3084</v>
      </c>
      <c r="AE120" s="27">
        <f t="shared" si="55"/>
        <v>3084</v>
      </c>
      <c r="AF120" s="27">
        <f t="shared" si="55"/>
        <v>3084</v>
      </c>
      <c r="AG120" s="27">
        <f t="shared" si="55"/>
        <v>3084</v>
      </c>
      <c r="AH120" s="27">
        <f t="shared" si="55"/>
        <v>3084</v>
      </c>
      <c r="AI120" s="27">
        <f t="shared" si="55"/>
        <v>3084</v>
      </c>
      <c r="AJ120" s="27">
        <f t="shared" si="55"/>
        <v>3084</v>
      </c>
      <c r="AK120" s="27">
        <f t="shared" si="55"/>
        <v>3084</v>
      </c>
      <c r="AL120" s="27">
        <f t="shared" si="55"/>
        <v>3084</v>
      </c>
      <c r="AM120" s="27">
        <f t="shared" si="55"/>
        <v>3084</v>
      </c>
      <c r="AN120" s="27">
        <f t="shared" si="55"/>
        <v>3084</v>
      </c>
      <c r="AO120" s="27">
        <f t="shared" si="55"/>
        <v>3084</v>
      </c>
      <c r="AP120" s="27">
        <f t="shared" si="55"/>
        <v>3084</v>
      </c>
      <c r="AQ120" s="27">
        <f t="shared" si="55"/>
        <v>3084</v>
      </c>
      <c r="AR120" s="8"/>
    </row>
    <row r="121" spans="2:44">
      <c r="B121" s="5"/>
      <c r="E121" s="18">
        <v>1</v>
      </c>
      <c r="F121" s="48" t="s">
        <v>127</v>
      </c>
      <c r="H121" s="23">
        <f t="shared" ref="H121:H127" si="56">SUM(I121:AQ121)</f>
        <v>8636</v>
      </c>
      <c r="I121" s="23">
        <v>0</v>
      </c>
      <c r="J121" s="23">
        <v>0</v>
      </c>
      <c r="K121" s="23">
        <v>0</v>
      </c>
      <c r="L121" s="23">
        <v>0</v>
      </c>
      <c r="M121" s="23">
        <v>2812</v>
      </c>
      <c r="N121" s="23">
        <v>0</v>
      </c>
      <c r="O121" s="23">
        <v>0</v>
      </c>
      <c r="P121" s="23">
        <v>208</v>
      </c>
      <c r="Q121" s="23">
        <v>208</v>
      </c>
      <c r="R121" s="23">
        <v>208</v>
      </c>
      <c r="S121" s="23">
        <v>208</v>
      </c>
      <c r="T121" s="23">
        <v>208</v>
      </c>
      <c r="U121" s="23">
        <v>208</v>
      </c>
      <c r="V121" s="23">
        <v>208</v>
      </c>
      <c r="W121" s="23">
        <v>208</v>
      </c>
      <c r="X121" s="23">
        <v>208</v>
      </c>
      <c r="Y121" s="23">
        <v>208</v>
      </c>
      <c r="Z121" s="23">
        <v>208</v>
      </c>
      <c r="AA121" s="23">
        <v>208</v>
      </c>
      <c r="AB121" s="23">
        <v>208</v>
      </c>
      <c r="AC121" s="23">
        <v>208</v>
      </c>
      <c r="AD121" s="23">
        <v>208</v>
      </c>
      <c r="AE121" s="23">
        <v>208</v>
      </c>
      <c r="AF121" s="23">
        <v>208</v>
      </c>
      <c r="AG121" s="23">
        <v>208</v>
      </c>
      <c r="AH121" s="23">
        <v>208</v>
      </c>
      <c r="AI121" s="23">
        <v>208</v>
      </c>
      <c r="AJ121" s="23">
        <v>208</v>
      </c>
      <c r="AK121" s="23">
        <v>208</v>
      </c>
      <c r="AL121" s="23">
        <v>208</v>
      </c>
      <c r="AM121" s="23">
        <v>208</v>
      </c>
      <c r="AN121" s="23">
        <v>208</v>
      </c>
      <c r="AO121" s="23">
        <v>208</v>
      </c>
      <c r="AP121" s="23">
        <v>208</v>
      </c>
      <c r="AQ121" s="23">
        <v>208</v>
      </c>
      <c r="AR121" s="8"/>
    </row>
    <row r="122" spans="2:44">
      <c r="B122" s="5"/>
      <c r="E122" s="18">
        <f>E121+1</f>
        <v>2</v>
      </c>
      <c r="F122" s="48" t="s">
        <v>119</v>
      </c>
      <c r="H122" s="23">
        <f t="shared" ref="H122" si="57">SUM(I122:AQ122)</f>
        <v>17849</v>
      </c>
      <c r="I122" s="23">
        <v>0</v>
      </c>
      <c r="J122" s="23">
        <v>1323</v>
      </c>
      <c r="K122" s="23">
        <v>1823</v>
      </c>
      <c r="L122" s="23">
        <v>1876</v>
      </c>
      <c r="M122" s="23">
        <v>57</v>
      </c>
      <c r="N122" s="23">
        <v>57</v>
      </c>
      <c r="O122" s="23">
        <v>57</v>
      </c>
      <c r="P122" s="23">
        <v>452</v>
      </c>
      <c r="Q122" s="23">
        <v>452</v>
      </c>
      <c r="R122" s="23">
        <v>452</v>
      </c>
      <c r="S122" s="23">
        <v>452</v>
      </c>
      <c r="T122" s="23">
        <v>452</v>
      </c>
      <c r="U122" s="23">
        <v>452</v>
      </c>
      <c r="V122" s="23">
        <v>452</v>
      </c>
      <c r="W122" s="23">
        <v>452</v>
      </c>
      <c r="X122" s="23">
        <v>452</v>
      </c>
      <c r="Y122" s="23">
        <v>452</v>
      </c>
      <c r="Z122" s="23">
        <v>452</v>
      </c>
      <c r="AA122" s="23">
        <v>452</v>
      </c>
      <c r="AB122" s="23">
        <v>452</v>
      </c>
      <c r="AC122" s="23">
        <v>452</v>
      </c>
      <c r="AD122" s="23">
        <v>452</v>
      </c>
      <c r="AE122" s="23">
        <v>452</v>
      </c>
      <c r="AF122" s="23">
        <v>452</v>
      </c>
      <c r="AG122" s="23">
        <v>452</v>
      </c>
      <c r="AH122" s="23">
        <v>452</v>
      </c>
      <c r="AI122" s="23">
        <v>452</v>
      </c>
      <c r="AJ122" s="23">
        <v>452</v>
      </c>
      <c r="AK122" s="23">
        <v>452</v>
      </c>
      <c r="AL122" s="23">
        <v>452</v>
      </c>
      <c r="AM122" s="23">
        <v>452</v>
      </c>
      <c r="AN122" s="23">
        <v>452</v>
      </c>
      <c r="AO122" s="23">
        <v>452</v>
      </c>
      <c r="AP122" s="23">
        <v>452</v>
      </c>
      <c r="AQ122" s="23">
        <v>452</v>
      </c>
      <c r="AR122" s="8"/>
    </row>
    <row r="123" spans="2:44">
      <c r="B123" s="5"/>
      <c r="E123" s="18">
        <f t="shared" ref="E123:E127" si="58">E122+1</f>
        <v>3</v>
      </c>
      <c r="F123" s="48" t="s">
        <v>120</v>
      </c>
      <c r="H123" s="23">
        <f t="shared" si="56"/>
        <v>12280</v>
      </c>
      <c r="I123" s="23">
        <v>0</v>
      </c>
      <c r="J123" s="23">
        <v>4496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3">
        <v>278</v>
      </c>
      <c r="Q123" s="23">
        <v>278</v>
      </c>
      <c r="R123" s="23">
        <v>278</v>
      </c>
      <c r="S123" s="23">
        <v>278</v>
      </c>
      <c r="T123" s="23">
        <v>278</v>
      </c>
      <c r="U123" s="23">
        <v>278</v>
      </c>
      <c r="V123" s="23">
        <v>278</v>
      </c>
      <c r="W123" s="23">
        <v>278</v>
      </c>
      <c r="X123" s="23">
        <v>278</v>
      </c>
      <c r="Y123" s="23">
        <v>278</v>
      </c>
      <c r="Z123" s="23">
        <v>278</v>
      </c>
      <c r="AA123" s="23">
        <v>278</v>
      </c>
      <c r="AB123" s="23">
        <v>278</v>
      </c>
      <c r="AC123" s="23">
        <v>278</v>
      </c>
      <c r="AD123" s="23">
        <v>278</v>
      </c>
      <c r="AE123" s="23">
        <v>278</v>
      </c>
      <c r="AF123" s="23">
        <v>278</v>
      </c>
      <c r="AG123" s="23">
        <v>278</v>
      </c>
      <c r="AH123" s="23">
        <v>278</v>
      </c>
      <c r="AI123" s="23">
        <v>278</v>
      </c>
      <c r="AJ123" s="23">
        <v>278</v>
      </c>
      <c r="AK123" s="23">
        <v>278</v>
      </c>
      <c r="AL123" s="23">
        <v>278</v>
      </c>
      <c r="AM123" s="23">
        <v>278</v>
      </c>
      <c r="AN123" s="23">
        <v>278</v>
      </c>
      <c r="AO123" s="23">
        <v>278</v>
      </c>
      <c r="AP123" s="23">
        <v>278</v>
      </c>
      <c r="AQ123" s="23">
        <v>278</v>
      </c>
      <c r="AR123" s="8"/>
    </row>
    <row r="124" spans="2:44">
      <c r="B124" s="5"/>
      <c r="E124" s="18">
        <f t="shared" si="58"/>
        <v>4</v>
      </c>
      <c r="F124" s="48" t="s">
        <v>121</v>
      </c>
      <c r="H124" s="23">
        <f t="shared" si="56"/>
        <v>39278</v>
      </c>
      <c r="I124" s="23">
        <v>0</v>
      </c>
      <c r="J124" s="23">
        <v>1664</v>
      </c>
      <c r="K124" s="23">
        <v>12526</v>
      </c>
      <c r="L124" s="23">
        <v>0</v>
      </c>
      <c r="M124" s="23">
        <v>0</v>
      </c>
      <c r="N124" s="23">
        <v>0</v>
      </c>
      <c r="O124" s="23">
        <v>0</v>
      </c>
      <c r="P124" s="23">
        <v>896</v>
      </c>
      <c r="Q124" s="23">
        <v>896</v>
      </c>
      <c r="R124" s="23">
        <v>896</v>
      </c>
      <c r="S124" s="23">
        <v>896</v>
      </c>
      <c r="T124" s="23">
        <v>896</v>
      </c>
      <c r="U124" s="23">
        <v>896</v>
      </c>
      <c r="V124" s="23">
        <v>896</v>
      </c>
      <c r="W124" s="23">
        <v>896</v>
      </c>
      <c r="X124" s="23">
        <v>896</v>
      </c>
      <c r="Y124" s="23">
        <v>896</v>
      </c>
      <c r="Z124" s="23">
        <v>896</v>
      </c>
      <c r="AA124" s="23">
        <v>896</v>
      </c>
      <c r="AB124" s="23">
        <v>896</v>
      </c>
      <c r="AC124" s="23">
        <v>896</v>
      </c>
      <c r="AD124" s="23">
        <v>896</v>
      </c>
      <c r="AE124" s="23">
        <v>896</v>
      </c>
      <c r="AF124" s="23">
        <v>896</v>
      </c>
      <c r="AG124" s="23">
        <v>896</v>
      </c>
      <c r="AH124" s="23">
        <v>896</v>
      </c>
      <c r="AI124" s="23">
        <v>896</v>
      </c>
      <c r="AJ124" s="23">
        <v>896</v>
      </c>
      <c r="AK124" s="23">
        <v>896</v>
      </c>
      <c r="AL124" s="23">
        <v>896</v>
      </c>
      <c r="AM124" s="23">
        <v>896</v>
      </c>
      <c r="AN124" s="23">
        <v>896</v>
      </c>
      <c r="AO124" s="23">
        <v>896</v>
      </c>
      <c r="AP124" s="23">
        <v>896</v>
      </c>
      <c r="AQ124" s="23">
        <v>896</v>
      </c>
      <c r="AR124" s="8"/>
    </row>
    <row r="125" spans="2:44">
      <c r="B125" s="5"/>
      <c r="E125" s="18">
        <f t="shared" si="58"/>
        <v>5</v>
      </c>
      <c r="F125" s="48" t="s">
        <v>122</v>
      </c>
      <c r="H125" s="23">
        <f t="shared" si="56"/>
        <v>18436</v>
      </c>
      <c r="I125" s="23">
        <v>0</v>
      </c>
      <c r="J125" s="23">
        <v>0</v>
      </c>
      <c r="K125" s="23">
        <v>319</v>
      </c>
      <c r="L125" s="23">
        <v>319</v>
      </c>
      <c r="M125" s="23">
        <v>2952</v>
      </c>
      <c r="N125" s="23">
        <v>319</v>
      </c>
      <c r="O125" s="23">
        <v>975</v>
      </c>
      <c r="P125" s="23">
        <v>484</v>
      </c>
      <c r="Q125" s="23">
        <v>484</v>
      </c>
      <c r="R125" s="23">
        <v>484</v>
      </c>
      <c r="S125" s="23">
        <v>484</v>
      </c>
      <c r="T125" s="23">
        <v>484</v>
      </c>
      <c r="U125" s="23">
        <v>484</v>
      </c>
      <c r="V125" s="23">
        <v>484</v>
      </c>
      <c r="W125" s="23">
        <v>484</v>
      </c>
      <c r="X125" s="23">
        <v>484</v>
      </c>
      <c r="Y125" s="23">
        <v>484</v>
      </c>
      <c r="Z125" s="23">
        <v>484</v>
      </c>
      <c r="AA125" s="23">
        <v>484</v>
      </c>
      <c r="AB125" s="23">
        <v>484</v>
      </c>
      <c r="AC125" s="23">
        <v>484</v>
      </c>
      <c r="AD125" s="23">
        <v>484</v>
      </c>
      <c r="AE125" s="23">
        <v>484</v>
      </c>
      <c r="AF125" s="23">
        <v>484</v>
      </c>
      <c r="AG125" s="23">
        <v>484</v>
      </c>
      <c r="AH125" s="23">
        <v>484</v>
      </c>
      <c r="AI125" s="23">
        <v>484</v>
      </c>
      <c r="AJ125" s="23">
        <v>484</v>
      </c>
      <c r="AK125" s="23">
        <v>484</v>
      </c>
      <c r="AL125" s="23">
        <v>484</v>
      </c>
      <c r="AM125" s="23">
        <v>484</v>
      </c>
      <c r="AN125" s="23">
        <v>484</v>
      </c>
      <c r="AO125" s="23">
        <v>484</v>
      </c>
      <c r="AP125" s="23">
        <v>484</v>
      </c>
      <c r="AQ125" s="23">
        <v>484</v>
      </c>
      <c r="AR125" s="8"/>
    </row>
    <row r="126" spans="2:44">
      <c r="B126" s="5"/>
      <c r="E126" s="18">
        <f t="shared" si="58"/>
        <v>6</v>
      </c>
      <c r="F126" s="48" t="s">
        <v>128</v>
      </c>
      <c r="H126" s="23">
        <f t="shared" si="56"/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23">
        <v>0</v>
      </c>
      <c r="AB126" s="23">
        <v>0</v>
      </c>
      <c r="AC126" s="23">
        <v>0</v>
      </c>
      <c r="AD126" s="23">
        <v>0</v>
      </c>
      <c r="AE126" s="23">
        <v>0</v>
      </c>
      <c r="AF126" s="23">
        <v>0</v>
      </c>
      <c r="AG126" s="23">
        <v>0</v>
      </c>
      <c r="AH126" s="23">
        <v>0</v>
      </c>
      <c r="AI126" s="23">
        <v>0</v>
      </c>
      <c r="AJ126" s="23">
        <v>0</v>
      </c>
      <c r="AK126" s="23">
        <v>0</v>
      </c>
      <c r="AL126" s="23">
        <v>0</v>
      </c>
      <c r="AM126" s="23">
        <v>0</v>
      </c>
      <c r="AN126" s="23">
        <v>0</v>
      </c>
      <c r="AO126" s="23">
        <v>0</v>
      </c>
      <c r="AP126" s="23">
        <v>0</v>
      </c>
      <c r="AQ126" s="23">
        <v>0</v>
      </c>
      <c r="AR126" s="8"/>
    </row>
    <row r="127" spans="2:44">
      <c r="B127" s="5"/>
      <c r="E127" s="18">
        <f t="shared" si="58"/>
        <v>7</v>
      </c>
      <c r="F127" s="48" t="s">
        <v>123</v>
      </c>
      <c r="H127" s="23">
        <f t="shared" si="56"/>
        <v>32798</v>
      </c>
      <c r="I127" s="23">
        <v>0</v>
      </c>
      <c r="J127" s="23">
        <v>1995</v>
      </c>
      <c r="K127" s="23">
        <v>5820</v>
      </c>
      <c r="L127" s="23">
        <v>0</v>
      </c>
      <c r="M127" s="23">
        <v>1405</v>
      </c>
      <c r="N127" s="23">
        <v>0</v>
      </c>
      <c r="O127" s="23">
        <v>0</v>
      </c>
      <c r="P127" s="23">
        <v>766</v>
      </c>
      <c r="Q127" s="23">
        <v>766</v>
      </c>
      <c r="R127" s="23">
        <v>2896</v>
      </c>
      <c r="S127" s="23">
        <v>766</v>
      </c>
      <c r="T127" s="23">
        <v>766</v>
      </c>
      <c r="U127" s="23">
        <v>766</v>
      </c>
      <c r="V127" s="23">
        <v>766</v>
      </c>
      <c r="W127" s="23">
        <v>766</v>
      </c>
      <c r="X127" s="23">
        <v>766</v>
      </c>
      <c r="Y127" s="23">
        <v>766</v>
      </c>
      <c r="Z127" s="23">
        <v>766</v>
      </c>
      <c r="AA127" s="23">
        <v>766</v>
      </c>
      <c r="AB127" s="23">
        <v>766</v>
      </c>
      <c r="AC127" s="23">
        <v>766</v>
      </c>
      <c r="AD127" s="23">
        <v>766</v>
      </c>
      <c r="AE127" s="23">
        <v>766</v>
      </c>
      <c r="AF127" s="23">
        <v>766</v>
      </c>
      <c r="AG127" s="23">
        <v>766</v>
      </c>
      <c r="AH127" s="23">
        <v>766</v>
      </c>
      <c r="AI127" s="23">
        <v>766</v>
      </c>
      <c r="AJ127" s="23">
        <v>766</v>
      </c>
      <c r="AK127" s="23">
        <v>766</v>
      </c>
      <c r="AL127" s="23">
        <v>766</v>
      </c>
      <c r="AM127" s="23">
        <v>766</v>
      </c>
      <c r="AN127" s="23">
        <v>766</v>
      </c>
      <c r="AO127" s="23">
        <v>766</v>
      </c>
      <c r="AP127" s="23">
        <v>766</v>
      </c>
      <c r="AQ127" s="23">
        <v>766</v>
      </c>
      <c r="AR127" s="8"/>
    </row>
    <row r="128" spans="2:44">
      <c r="B128" s="5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8"/>
    </row>
    <row r="129" spans="2:44" ht="25.5">
      <c r="B129" s="5"/>
      <c r="G129" s="39" t="s">
        <v>8</v>
      </c>
      <c r="H129" s="40" t="s">
        <v>7</v>
      </c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8"/>
    </row>
    <row r="130" spans="2:44">
      <c r="B130" s="5"/>
      <c r="F130" s="20" t="s">
        <v>9</v>
      </c>
      <c r="G130" s="71">
        <f>H130/$H$130</f>
        <v>1</v>
      </c>
      <c r="H130" s="38">
        <f>SUM(I130:AQ130)</f>
        <v>948206</v>
      </c>
      <c r="I130" s="27">
        <f t="shared" ref="I130" si="59">SUM(I131:I136)</f>
        <v>0</v>
      </c>
      <c r="J130" s="27">
        <f t="shared" ref="J130:AQ130" si="60">SUM(J131:J136)</f>
        <v>71459</v>
      </c>
      <c r="K130" s="27">
        <f t="shared" si="60"/>
        <v>166848</v>
      </c>
      <c r="L130" s="27">
        <f t="shared" si="60"/>
        <v>140433</v>
      </c>
      <c r="M130" s="27">
        <f t="shared" si="60"/>
        <v>132875</v>
      </c>
      <c r="N130" s="27">
        <f t="shared" si="60"/>
        <v>122224</v>
      </c>
      <c r="O130" s="27">
        <f t="shared" si="60"/>
        <v>28808</v>
      </c>
      <c r="P130" s="27">
        <f t="shared" si="60"/>
        <v>33710</v>
      </c>
      <c r="Q130" s="27">
        <f t="shared" si="60"/>
        <v>28101</v>
      </c>
      <c r="R130" s="27">
        <f t="shared" si="60"/>
        <v>28499</v>
      </c>
      <c r="S130" s="27">
        <f t="shared" si="60"/>
        <v>21630</v>
      </c>
      <c r="T130" s="27">
        <f t="shared" si="60"/>
        <v>19887</v>
      </c>
      <c r="U130" s="27">
        <f t="shared" si="60"/>
        <v>19955</v>
      </c>
      <c r="V130" s="27">
        <f t="shared" si="60"/>
        <v>12633</v>
      </c>
      <c r="W130" s="27">
        <f t="shared" si="60"/>
        <v>12630</v>
      </c>
      <c r="X130" s="27">
        <f t="shared" si="60"/>
        <v>9009</v>
      </c>
      <c r="Y130" s="27">
        <f t="shared" si="60"/>
        <v>9006</v>
      </c>
      <c r="Z130" s="27">
        <f t="shared" si="60"/>
        <v>9006</v>
      </c>
      <c r="AA130" s="27">
        <f t="shared" si="60"/>
        <v>9003</v>
      </c>
      <c r="AB130" s="27">
        <f t="shared" si="60"/>
        <v>9014</v>
      </c>
      <c r="AC130" s="27">
        <f t="shared" si="60"/>
        <v>5360</v>
      </c>
      <c r="AD130" s="27">
        <f t="shared" si="60"/>
        <v>5371</v>
      </c>
      <c r="AE130" s="27">
        <f t="shared" si="60"/>
        <v>5370</v>
      </c>
      <c r="AF130" s="27">
        <f t="shared" si="60"/>
        <v>5361</v>
      </c>
      <c r="AG130" s="27">
        <f t="shared" si="60"/>
        <v>4928</v>
      </c>
      <c r="AH130" s="27">
        <f t="shared" si="60"/>
        <v>3981</v>
      </c>
      <c r="AI130" s="27">
        <f t="shared" si="60"/>
        <v>3994</v>
      </c>
      <c r="AJ130" s="27">
        <f t="shared" si="60"/>
        <v>3985</v>
      </c>
      <c r="AK130" s="27">
        <f t="shared" si="60"/>
        <v>3985</v>
      </c>
      <c r="AL130" s="27">
        <f t="shared" si="60"/>
        <v>3966</v>
      </c>
      <c r="AM130" s="27">
        <f t="shared" si="60"/>
        <v>3441</v>
      </c>
      <c r="AN130" s="27">
        <f t="shared" si="60"/>
        <v>3435</v>
      </c>
      <c r="AO130" s="27">
        <f t="shared" si="60"/>
        <v>3432</v>
      </c>
      <c r="AP130" s="27">
        <f t="shared" si="60"/>
        <v>3435</v>
      </c>
      <c r="AQ130" s="27">
        <f t="shared" si="60"/>
        <v>3432</v>
      </c>
      <c r="AR130" s="8"/>
    </row>
    <row r="131" spans="2:44">
      <c r="B131" s="5"/>
      <c r="F131" s="9" t="str">
        <f>F75</f>
        <v>Obras Civis - Coleta de Esgoto</v>
      </c>
      <c r="G131" s="41">
        <f>H131/$H$130</f>
        <v>0.68918041016403608</v>
      </c>
      <c r="H131" s="33">
        <f t="shared" ref="H131:H136" si="61">SUM(I131:AQ131)</f>
        <v>653485</v>
      </c>
      <c r="I131" s="23">
        <f t="shared" ref="I131:AQ131" si="62">I75</f>
        <v>0</v>
      </c>
      <c r="J131" s="23">
        <f t="shared" si="62"/>
        <v>19518</v>
      </c>
      <c r="K131" s="23">
        <f t="shared" si="62"/>
        <v>108538</v>
      </c>
      <c r="L131" s="23">
        <f t="shared" si="62"/>
        <v>106494</v>
      </c>
      <c r="M131" s="23">
        <f t="shared" si="62"/>
        <v>108556</v>
      </c>
      <c r="N131" s="23">
        <f t="shared" si="62"/>
        <v>108681</v>
      </c>
      <c r="O131" s="23">
        <f t="shared" si="62"/>
        <v>22837</v>
      </c>
      <c r="P131" s="23">
        <f t="shared" si="62"/>
        <v>26495</v>
      </c>
      <c r="Q131" s="23">
        <f t="shared" si="62"/>
        <v>21588</v>
      </c>
      <c r="R131" s="23">
        <f t="shared" si="62"/>
        <v>20263</v>
      </c>
      <c r="S131" s="23">
        <f t="shared" si="62"/>
        <v>16115</v>
      </c>
      <c r="T131" s="23">
        <f t="shared" si="62"/>
        <v>16198</v>
      </c>
      <c r="U131" s="23">
        <f t="shared" si="62"/>
        <v>16265</v>
      </c>
      <c r="V131" s="23">
        <f t="shared" si="62"/>
        <v>9096</v>
      </c>
      <c r="W131" s="23">
        <f t="shared" si="62"/>
        <v>9093</v>
      </c>
      <c r="X131" s="23">
        <f t="shared" si="62"/>
        <v>5621</v>
      </c>
      <c r="Y131" s="23">
        <f t="shared" si="62"/>
        <v>5618</v>
      </c>
      <c r="Z131" s="23">
        <f t="shared" si="62"/>
        <v>5618</v>
      </c>
      <c r="AA131" s="23">
        <f t="shared" si="62"/>
        <v>5615</v>
      </c>
      <c r="AB131" s="23">
        <f t="shared" si="62"/>
        <v>5626</v>
      </c>
      <c r="AC131" s="23">
        <f t="shared" si="62"/>
        <v>2120</v>
      </c>
      <c r="AD131" s="23">
        <f t="shared" si="62"/>
        <v>2131</v>
      </c>
      <c r="AE131" s="23">
        <f t="shared" si="62"/>
        <v>2130</v>
      </c>
      <c r="AF131" s="23">
        <f t="shared" si="62"/>
        <v>2121</v>
      </c>
      <c r="AG131" s="23">
        <f t="shared" si="62"/>
        <v>1711</v>
      </c>
      <c r="AH131" s="23">
        <f t="shared" si="62"/>
        <v>804</v>
      </c>
      <c r="AI131" s="23">
        <f t="shared" si="62"/>
        <v>817</v>
      </c>
      <c r="AJ131" s="23">
        <f t="shared" si="62"/>
        <v>808</v>
      </c>
      <c r="AK131" s="23">
        <f t="shared" si="62"/>
        <v>808</v>
      </c>
      <c r="AL131" s="23">
        <f t="shared" si="62"/>
        <v>790</v>
      </c>
      <c r="AM131" s="23">
        <f t="shared" si="62"/>
        <v>288</v>
      </c>
      <c r="AN131" s="23">
        <f t="shared" si="62"/>
        <v>282</v>
      </c>
      <c r="AO131" s="23">
        <f t="shared" si="62"/>
        <v>279</v>
      </c>
      <c r="AP131" s="23">
        <f t="shared" si="62"/>
        <v>282</v>
      </c>
      <c r="AQ131" s="23">
        <f t="shared" si="62"/>
        <v>279</v>
      </c>
      <c r="AR131" s="8"/>
    </row>
    <row r="132" spans="2:44">
      <c r="B132" s="5"/>
      <c r="F132" s="9" t="str">
        <f>F84</f>
        <v>Obras Civis - Tratamento de Esgoto</v>
      </c>
      <c r="G132" s="41">
        <f t="shared" ref="G132:G136" si="63">H132/$H$130</f>
        <v>0.12408485076027782</v>
      </c>
      <c r="H132" s="33">
        <f t="shared" si="61"/>
        <v>117658</v>
      </c>
      <c r="I132" s="23">
        <f t="shared" ref="I132:AQ132" si="64">I84</f>
        <v>0</v>
      </c>
      <c r="J132" s="23">
        <f t="shared" si="64"/>
        <v>33009</v>
      </c>
      <c r="K132" s="23">
        <f t="shared" si="64"/>
        <v>29682</v>
      </c>
      <c r="L132" s="23">
        <f t="shared" si="64"/>
        <v>25464</v>
      </c>
      <c r="M132" s="23">
        <f t="shared" si="64"/>
        <v>11368</v>
      </c>
      <c r="N132" s="23">
        <f t="shared" si="64"/>
        <v>8439</v>
      </c>
      <c r="O132" s="23">
        <f t="shared" si="64"/>
        <v>2314</v>
      </c>
      <c r="P132" s="23">
        <f t="shared" si="64"/>
        <v>704</v>
      </c>
      <c r="Q132" s="23">
        <f t="shared" si="64"/>
        <v>1834</v>
      </c>
      <c r="R132" s="23">
        <f t="shared" si="64"/>
        <v>2022</v>
      </c>
      <c r="S132" s="23">
        <f t="shared" si="64"/>
        <v>1780</v>
      </c>
      <c r="T132" s="23">
        <f t="shared" si="64"/>
        <v>120</v>
      </c>
      <c r="U132" s="23">
        <f t="shared" si="64"/>
        <v>121</v>
      </c>
      <c r="V132" s="23">
        <f t="shared" si="64"/>
        <v>104</v>
      </c>
      <c r="W132" s="23">
        <f t="shared" si="64"/>
        <v>104</v>
      </c>
      <c r="X132" s="23">
        <f t="shared" si="64"/>
        <v>67</v>
      </c>
      <c r="Y132" s="23">
        <f t="shared" si="64"/>
        <v>67</v>
      </c>
      <c r="Z132" s="23">
        <f t="shared" si="64"/>
        <v>67</v>
      </c>
      <c r="AA132" s="23">
        <f t="shared" si="64"/>
        <v>67</v>
      </c>
      <c r="AB132" s="23">
        <f t="shared" si="64"/>
        <v>67</v>
      </c>
      <c r="AC132" s="23">
        <f t="shared" si="64"/>
        <v>33</v>
      </c>
      <c r="AD132" s="23">
        <f t="shared" si="64"/>
        <v>33</v>
      </c>
      <c r="AE132" s="23">
        <f t="shared" si="64"/>
        <v>33</v>
      </c>
      <c r="AF132" s="23">
        <f t="shared" si="64"/>
        <v>33</v>
      </c>
      <c r="AG132" s="23">
        <f t="shared" si="64"/>
        <v>31</v>
      </c>
      <c r="AH132" s="23">
        <f t="shared" si="64"/>
        <v>13</v>
      </c>
      <c r="AI132" s="23">
        <f t="shared" si="64"/>
        <v>13</v>
      </c>
      <c r="AJ132" s="23">
        <f t="shared" si="64"/>
        <v>13</v>
      </c>
      <c r="AK132" s="23">
        <f t="shared" si="64"/>
        <v>13</v>
      </c>
      <c r="AL132" s="23">
        <f t="shared" si="64"/>
        <v>13</v>
      </c>
      <c r="AM132" s="23">
        <f t="shared" si="64"/>
        <v>6</v>
      </c>
      <c r="AN132" s="23">
        <f t="shared" si="64"/>
        <v>6</v>
      </c>
      <c r="AO132" s="23">
        <f t="shared" si="64"/>
        <v>6</v>
      </c>
      <c r="AP132" s="23">
        <f t="shared" si="64"/>
        <v>6</v>
      </c>
      <c r="AQ132" s="23">
        <f t="shared" si="64"/>
        <v>6</v>
      </c>
      <c r="AR132" s="8"/>
    </row>
    <row r="133" spans="2:44">
      <c r="B133" s="5"/>
      <c r="F133" s="9" t="str">
        <f>F93</f>
        <v>Sistemas - Coleta de Esgoto</v>
      </c>
      <c r="G133" s="41">
        <f t="shared" si="63"/>
        <v>2.3236511897203771E-2</v>
      </c>
      <c r="H133" s="33">
        <f t="shared" si="61"/>
        <v>22033</v>
      </c>
      <c r="I133" s="23">
        <f t="shared" ref="I133:AQ133" si="65">I93</f>
        <v>0</v>
      </c>
      <c r="J133" s="23">
        <f t="shared" si="65"/>
        <v>1231</v>
      </c>
      <c r="K133" s="23">
        <f t="shared" si="65"/>
        <v>3656</v>
      </c>
      <c r="L133" s="23">
        <f t="shared" si="65"/>
        <v>3510</v>
      </c>
      <c r="M133" s="23">
        <f t="shared" si="65"/>
        <v>3586</v>
      </c>
      <c r="N133" s="23">
        <f t="shared" si="65"/>
        <v>3550</v>
      </c>
      <c r="O133" s="23">
        <f t="shared" si="65"/>
        <v>881</v>
      </c>
      <c r="P133" s="23">
        <f t="shared" si="65"/>
        <v>1027</v>
      </c>
      <c r="Q133" s="23">
        <f t="shared" si="65"/>
        <v>703</v>
      </c>
      <c r="R133" s="23">
        <f t="shared" si="65"/>
        <v>568</v>
      </c>
      <c r="S133" s="23">
        <f t="shared" si="65"/>
        <v>432</v>
      </c>
      <c r="T133" s="23">
        <f t="shared" si="65"/>
        <v>432</v>
      </c>
      <c r="U133" s="23">
        <f t="shared" si="65"/>
        <v>432</v>
      </c>
      <c r="V133" s="23">
        <f t="shared" si="65"/>
        <v>296</v>
      </c>
      <c r="W133" s="23">
        <f t="shared" si="65"/>
        <v>296</v>
      </c>
      <c r="X133" s="23">
        <f t="shared" si="65"/>
        <v>184</v>
      </c>
      <c r="Y133" s="23">
        <f t="shared" si="65"/>
        <v>184</v>
      </c>
      <c r="Z133" s="23">
        <f t="shared" si="65"/>
        <v>184</v>
      </c>
      <c r="AA133" s="23">
        <f t="shared" si="65"/>
        <v>184</v>
      </c>
      <c r="AB133" s="23">
        <f t="shared" si="65"/>
        <v>184</v>
      </c>
      <c r="AC133" s="23">
        <f t="shared" si="65"/>
        <v>70</v>
      </c>
      <c r="AD133" s="23">
        <f t="shared" si="65"/>
        <v>70</v>
      </c>
      <c r="AE133" s="23">
        <f t="shared" si="65"/>
        <v>70</v>
      </c>
      <c r="AF133" s="23">
        <f t="shared" si="65"/>
        <v>70</v>
      </c>
      <c r="AG133" s="23">
        <f t="shared" si="65"/>
        <v>49</v>
      </c>
      <c r="AH133" s="23">
        <f t="shared" si="65"/>
        <v>27</v>
      </c>
      <c r="AI133" s="23">
        <f t="shared" si="65"/>
        <v>27</v>
      </c>
      <c r="AJ133" s="23">
        <f t="shared" si="65"/>
        <v>27</v>
      </c>
      <c r="AK133" s="23">
        <f t="shared" si="65"/>
        <v>27</v>
      </c>
      <c r="AL133" s="23">
        <f t="shared" si="65"/>
        <v>26</v>
      </c>
      <c r="AM133" s="23">
        <f t="shared" si="65"/>
        <v>10</v>
      </c>
      <c r="AN133" s="23">
        <f t="shared" si="65"/>
        <v>10</v>
      </c>
      <c r="AO133" s="23">
        <f t="shared" si="65"/>
        <v>10</v>
      </c>
      <c r="AP133" s="23">
        <f t="shared" si="65"/>
        <v>10</v>
      </c>
      <c r="AQ133" s="23">
        <f t="shared" si="65"/>
        <v>10</v>
      </c>
      <c r="AR133" s="8"/>
    </row>
    <row r="134" spans="2:44">
      <c r="B134" s="5"/>
      <c r="F134" s="9" t="str">
        <f>F102</f>
        <v>Sistemas - Tratamento de Esgoto</v>
      </c>
      <c r="G134" s="41">
        <f t="shared" si="63"/>
        <v>1.4328110136404958E-2</v>
      </c>
      <c r="H134" s="33">
        <f t="shared" si="61"/>
        <v>13586</v>
      </c>
      <c r="I134" s="23">
        <f t="shared" ref="I134:AQ134" si="66">I102</f>
        <v>0</v>
      </c>
      <c r="J134" s="23">
        <f t="shared" si="66"/>
        <v>3604</v>
      </c>
      <c r="K134" s="23">
        <f t="shared" si="66"/>
        <v>4481</v>
      </c>
      <c r="L134" s="23">
        <f t="shared" si="66"/>
        <v>2490</v>
      </c>
      <c r="M134" s="23">
        <f t="shared" si="66"/>
        <v>1422</v>
      </c>
      <c r="N134" s="23">
        <f t="shared" si="66"/>
        <v>647</v>
      </c>
      <c r="O134" s="23">
        <f t="shared" si="66"/>
        <v>180</v>
      </c>
      <c r="P134" s="23">
        <f t="shared" si="66"/>
        <v>51</v>
      </c>
      <c r="Q134" s="23">
        <f t="shared" si="66"/>
        <v>166</v>
      </c>
      <c r="R134" s="23">
        <f t="shared" si="66"/>
        <v>379</v>
      </c>
      <c r="S134" s="23">
        <f t="shared" si="66"/>
        <v>166</v>
      </c>
      <c r="T134" s="23">
        <f t="shared" si="66"/>
        <v>0</v>
      </c>
      <c r="U134" s="23">
        <f t="shared" si="66"/>
        <v>0</v>
      </c>
      <c r="V134" s="23">
        <f t="shared" si="66"/>
        <v>0</v>
      </c>
      <c r="W134" s="23">
        <f t="shared" si="66"/>
        <v>0</v>
      </c>
      <c r="X134" s="23">
        <f t="shared" si="66"/>
        <v>0</v>
      </c>
      <c r="Y134" s="23">
        <f t="shared" si="66"/>
        <v>0</v>
      </c>
      <c r="Z134" s="23">
        <f t="shared" si="66"/>
        <v>0</v>
      </c>
      <c r="AA134" s="23">
        <f t="shared" si="66"/>
        <v>0</v>
      </c>
      <c r="AB134" s="23">
        <f t="shared" si="66"/>
        <v>0</v>
      </c>
      <c r="AC134" s="23">
        <f t="shared" si="66"/>
        <v>0</v>
      </c>
      <c r="AD134" s="23">
        <f t="shared" si="66"/>
        <v>0</v>
      </c>
      <c r="AE134" s="23">
        <f t="shared" si="66"/>
        <v>0</v>
      </c>
      <c r="AF134" s="23">
        <f t="shared" si="66"/>
        <v>0</v>
      </c>
      <c r="AG134" s="23">
        <f t="shared" si="66"/>
        <v>0</v>
      </c>
      <c r="AH134" s="23">
        <f t="shared" si="66"/>
        <v>0</v>
      </c>
      <c r="AI134" s="23">
        <f t="shared" si="66"/>
        <v>0</v>
      </c>
      <c r="AJ134" s="23">
        <f t="shared" si="66"/>
        <v>0</v>
      </c>
      <c r="AK134" s="23">
        <f t="shared" si="66"/>
        <v>0</v>
      </c>
      <c r="AL134" s="23">
        <f t="shared" si="66"/>
        <v>0</v>
      </c>
      <c r="AM134" s="23">
        <f t="shared" si="66"/>
        <v>0</v>
      </c>
      <c r="AN134" s="23">
        <f t="shared" si="66"/>
        <v>0</v>
      </c>
      <c r="AO134" s="23">
        <f t="shared" si="66"/>
        <v>0</v>
      </c>
      <c r="AP134" s="23">
        <f t="shared" si="66"/>
        <v>0</v>
      </c>
      <c r="AQ134" s="23">
        <f t="shared" si="66"/>
        <v>0</v>
      </c>
      <c r="AR134" s="8"/>
    </row>
    <row r="135" spans="2:44">
      <c r="B135" s="5"/>
      <c r="F135" s="9" t="str">
        <f>F111</f>
        <v>Equipamentos - Coleta de Esgoto</v>
      </c>
      <c r="G135" s="41">
        <f t="shared" si="63"/>
        <v>1.2831599884413302E-2</v>
      </c>
      <c r="H135" s="33">
        <f t="shared" si="61"/>
        <v>12167</v>
      </c>
      <c r="I135" s="23">
        <f t="shared" ref="I135:AQ135" si="67">I111</f>
        <v>0</v>
      </c>
      <c r="J135" s="23">
        <f t="shared" si="67"/>
        <v>4619</v>
      </c>
      <c r="K135" s="23">
        <f t="shared" si="67"/>
        <v>3</v>
      </c>
      <c r="L135" s="23">
        <f t="shared" si="67"/>
        <v>280</v>
      </c>
      <c r="M135" s="23">
        <f t="shared" si="67"/>
        <v>717</v>
      </c>
      <c r="N135" s="23">
        <f t="shared" si="67"/>
        <v>531</v>
      </c>
      <c r="O135" s="23">
        <f t="shared" si="67"/>
        <v>1564</v>
      </c>
      <c r="P135" s="23">
        <f t="shared" si="67"/>
        <v>2349</v>
      </c>
      <c r="Q135" s="23">
        <f t="shared" si="67"/>
        <v>726</v>
      </c>
      <c r="R135" s="23">
        <f t="shared" si="67"/>
        <v>53</v>
      </c>
      <c r="S135" s="23">
        <f t="shared" si="67"/>
        <v>53</v>
      </c>
      <c r="T135" s="23">
        <f t="shared" si="67"/>
        <v>53</v>
      </c>
      <c r="U135" s="23">
        <f t="shared" si="67"/>
        <v>53</v>
      </c>
      <c r="V135" s="23">
        <f t="shared" si="67"/>
        <v>53</v>
      </c>
      <c r="W135" s="23">
        <f t="shared" si="67"/>
        <v>53</v>
      </c>
      <c r="X135" s="23">
        <f t="shared" si="67"/>
        <v>53</v>
      </c>
      <c r="Y135" s="23">
        <f t="shared" si="67"/>
        <v>53</v>
      </c>
      <c r="Z135" s="23">
        <f t="shared" si="67"/>
        <v>53</v>
      </c>
      <c r="AA135" s="23">
        <f t="shared" si="67"/>
        <v>53</v>
      </c>
      <c r="AB135" s="23">
        <f t="shared" si="67"/>
        <v>53</v>
      </c>
      <c r="AC135" s="23">
        <f t="shared" si="67"/>
        <v>53</v>
      </c>
      <c r="AD135" s="23">
        <f t="shared" si="67"/>
        <v>53</v>
      </c>
      <c r="AE135" s="23">
        <f t="shared" si="67"/>
        <v>53</v>
      </c>
      <c r="AF135" s="23">
        <f t="shared" si="67"/>
        <v>53</v>
      </c>
      <c r="AG135" s="23">
        <f t="shared" si="67"/>
        <v>53</v>
      </c>
      <c r="AH135" s="23">
        <f t="shared" si="67"/>
        <v>53</v>
      </c>
      <c r="AI135" s="23">
        <f t="shared" si="67"/>
        <v>53</v>
      </c>
      <c r="AJ135" s="23">
        <f t="shared" si="67"/>
        <v>53</v>
      </c>
      <c r="AK135" s="23">
        <f t="shared" si="67"/>
        <v>53</v>
      </c>
      <c r="AL135" s="23">
        <f t="shared" si="67"/>
        <v>53</v>
      </c>
      <c r="AM135" s="23">
        <f t="shared" si="67"/>
        <v>53</v>
      </c>
      <c r="AN135" s="23">
        <f t="shared" si="67"/>
        <v>53</v>
      </c>
      <c r="AO135" s="23">
        <f t="shared" si="67"/>
        <v>53</v>
      </c>
      <c r="AP135" s="23">
        <f t="shared" si="67"/>
        <v>53</v>
      </c>
      <c r="AQ135" s="23">
        <f t="shared" si="67"/>
        <v>53</v>
      </c>
      <c r="AR135" s="8"/>
    </row>
    <row r="136" spans="2:44">
      <c r="B136" s="5"/>
      <c r="F136" s="9" t="str">
        <f>F120</f>
        <v>Equipamentos -Tratamento de Esgoto</v>
      </c>
      <c r="G136" s="41">
        <f t="shared" si="63"/>
        <v>0.13633851715766404</v>
      </c>
      <c r="H136" s="33">
        <f t="shared" si="61"/>
        <v>129277</v>
      </c>
      <c r="I136" s="23">
        <f t="shared" ref="I136" si="68">I120</f>
        <v>0</v>
      </c>
      <c r="J136" s="23">
        <f t="shared" ref="J136:AQ136" si="69">J120</f>
        <v>9478</v>
      </c>
      <c r="K136" s="23">
        <f t="shared" si="69"/>
        <v>20488</v>
      </c>
      <c r="L136" s="23">
        <f t="shared" si="69"/>
        <v>2195</v>
      </c>
      <c r="M136" s="23">
        <f t="shared" si="69"/>
        <v>7226</v>
      </c>
      <c r="N136" s="23">
        <f t="shared" si="69"/>
        <v>376</v>
      </c>
      <c r="O136" s="23">
        <f t="shared" si="69"/>
        <v>1032</v>
      </c>
      <c r="P136" s="23">
        <f t="shared" si="69"/>
        <v>3084</v>
      </c>
      <c r="Q136" s="23">
        <f t="shared" si="69"/>
        <v>3084</v>
      </c>
      <c r="R136" s="23">
        <f t="shared" si="69"/>
        <v>5214</v>
      </c>
      <c r="S136" s="23">
        <f t="shared" si="69"/>
        <v>3084</v>
      </c>
      <c r="T136" s="23">
        <f t="shared" si="69"/>
        <v>3084</v>
      </c>
      <c r="U136" s="23">
        <f t="shared" si="69"/>
        <v>3084</v>
      </c>
      <c r="V136" s="23">
        <f t="shared" si="69"/>
        <v>3084</v>
      </c>
      <c r="W136" s="23">
        <f t="shared" si="69"/>
        <v>3084</v>
      </c>
      <c r="X136" s="23">
        <f t="shared" si="69"/>
        <v>3084</v>
      </c>
      <c r="Y136" s="23">
        <f t="shared" si="69"/>
        <v>3084</v>
      </c>
      <c r="Z136" s="23">
        <f t="shared" si="69"/>
        <v>3084</v>
      </c>
      <c r="AA136" s="23">
        <f t="shared" si="69"/>
        <v>3084</v>
      </c>
      <c r="AB136" s="23">
        <f t="shared" si="69"/>
        <v>3084</v>
      </c>
      <c r="AC136" s="23">
        <f t="shared" si="69"/>
        <v>3084</v>
      </c>
      <c r="AD136" s="23">
        <f t="shared" si="69"/>
        <v>3084</v>
      </c>
      <c r="AE136" s="23">
        <f t="shared" si="69"/>
        <v>3084</v>
      </c>
      <c r="AF136" s="23">
        <f t="shared" si="69"/>
        <v>3084</v>
      </c>
      <c r="AG136" s="23">
        <f t="shared" si="69"/>
        <v>3084</v>
      </c>
      <c r="AH136" s="23">
        <f t="shared" si="69"/>
        <v>3084</v>
      </c>
      <c r="AI136" s="23">
        <f t="shared" si="69"/>
        <v>3084</v>
      </c>
      <c r="AJ136" s="23">
        <f t="shared" si="69"/>
        <v>3084</v>
      </c>
      <c r="AK136" s="23">
        <f t="shared" si="69"/>
        <v>3084</v>
      </c>
      <c r="AL136" s="23">
        <f t="shared" si="69"/>
        <v>3084</v>
      </c>
      <c r="AM136" s="23">
        <f t="shared" si="69"/>
        <v>3084</v>
      </c>
      <c r="AN136" s="23">
        <f t="shared" si="69"/>
        <v>3084</v>
      </c>
      <c r="AO136" s="23">
        <f t="shared" si="69"/>
        <v>3084</v>
      </c>
      <c r="AP136" s="23">
        <f t="shared" si="69"/>
        <v>3084</v>
      </c>
      <c r="AQ136" s="23">
        <f t="shared" si="69"/>
        <v>3084</v>
      </c>
      <c r="AR136" s="8"/>
    </row>
    <row r="137" spans="2:44">
      <c r="B137" s="5"/>
      <c r="G137" s="41"/>
      <c r="H137" s="3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8"/>
    </row>
    <row r="138" spans="2:44" ht="13.5" thickBot="1">
      <c r="B138" s="34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1"/>
    </row>
    <row r="139" spans="2:44"/>
    <row r="153" spans="7:7" hidden="1">
      <c r="G153" s="21" t="s">
        <v>65</v>
      </c>
    </row>
  </sheetData>
  <conditionalFormatting sqref="H6:AQ6">
    <cfRule type="cellIs" dxfId="14" priority="1" operator="lessThan">
      <formula>0</formula>
    </cfRule>
    <cfRule type="cellIs" dxfId="13" priority="2" operator="greaterThan">
      <formula>0</formula>
    </cfRule>
    <cfRule type="cellIs" dxfId="12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  <ignoredErrors>
    <ignoredError sqref="I10:AQ10 G10:G11" evalError="1"/>
    <ignoredError sqref="G45:G47 G36:G38 G27:G29 G63:G64 G49 G18:G19" evalError="1" formula="1"/>
    <ignoredError sqref="G12:H17 G20:H26 H18:H19 G50:H62 H49 G65:H140 H63:H64 G30:H35 H27:H29 G39:H44 H36:H38 G48:H48 H45:H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7"/>
  <sheetViews>
    <sheetView showGridLines="0" zoomScale="70" zoomScaleNormal="70" workbookViewId="0">
      <pane xSplit="6" ySplit="6" topLeftCell="P7" activePane="bottomRight" state="frozen"/>
      <selection activeCell="F258" sqref="F258"/>
      <selection pane="topRight" activeCell="F258" sqref="F258"/>
      <selection pane="bottomLeft" activeCell="F258" sqref="F258"/>
      <selection pane="bottomRight" activeCell="AO225" sqref="AO225"/>
    </sheetView>
  </sheetViews>
  <sheetFormatPr defaultColWidth="0" defaultRowHeight="12.75" zeroHeight="1" outlineLevelCol="1"/>
  <cols>
    <col min="1" max="2" width="2.5703125" style="16" customWidth="1"/>
    <col min="3" max="4" width="4" style="16" customWidth="1"/>
    <col min="5" max="5" width="5" style="16" bestFit="1" customWidth="1"/>
    <col min="6" max="6" width="39.5703125" style="16" customWidth="1"/>
    <col min="7" max="13" width="14.140625" style="16" customWidth="1"/>
    <col min="14" max="41" width="14.140625" style="16" customWidth="1" outlineLevel="1"/>
    <col min="42" max="42" width="14.140625" style="16" customWidth="1"/>
    <col min="43" max="44" width="2.5703125" style="16" customWidth="1"/>
    <col min="45" max="47" width="0" style="16" hidden="1"/>
    <col min="48" max="16384" width="9.140625" style="16" hidden="1"/>
  </cols>
  <sheetData>
    <row r="1" spans="2:44" ht="5.0999999999999996" customHeight="1"/>
    <row r="2" spans="2:44" ht="18">
      <c r="B2" s="42" t="str">
        <f>CAPEX!B2</f>
        <v>Projeto de Concessão Regionalizada dos Serviços de Abastecimento de Água e Esgotamento Sanitário de Municípios do Estado do Rio de Janeiro – Bloco 3</v>
      </c>
    </row>
    <row r="3" spans="2:44" ht="17.25" thickBot="1">
      <c r="B3" s="43" t="s">
        <v>29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</row>
    <row r="4" spans="2:44" ht="14.25" thickTop="1" thickBot="1"/>
    <row r="5" spans="2:44">
      <c r="B5" s="1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4" s="22" customFormat="1">
      <c r="B6" s="26"/>
      <c r="C6" s="6"/>
      <c r="D6" s="6"/>
      <c r="E6" s="6"/>
      <c r="F6" s="6" t="s">
        <v>10</v>
      </c>
      <c r="G6" s="73">
        <v>0</v>
      </c>
      <c r="H6" s="73">
        <v>1</v>
      </c>
      <c r="I6" s="73">
        <v>2</v>
      </c>
      <c r="J6" s="73">
        <v>3</v>
      </c>
      <c r="K6" s="73">
        <v>4</v>
      </c>
      <c r="L6" s="73">
        <v>5</v>
      </c>
      <c r="M6" s="73">
        <v>6</v>
      </c>
      <c r="N6" s="73">
        <v>7</v>
      </c>
      <c r="O6" s="73">
        <v>8</v>
      </c>
      <c r="P6" s="73">
        <v>9</v>
      </c>
      <c r="Q6" s="73">
        <v>10</v>
      </c>
      <c r="R6" s="73">
        <v>11</v>
      </c>
      <c r="S6" s="73">
        <v>12</v>
      </c>
      <c r="T6" s="73">
        <v>13</v>
      </c>
      <c r="U6" s="73">
        <v>14</v>
      </c>
      <c r="V6" s="73">
        <v>15</v>
      </c>
      <c r="W6" s="73">
        <v>16</v>
      </c>
      <c r="X6" s="73">
        <v>17</v>
      </c>
      <c r="Y6" s="73">
        <v>18</v>
      </c>
      <c r="Z6" s="73">
        <v>19</v>
      </c>
      <c r="AA6" s="73">
        <v>20</v>
      </c>
      <c r="AB6" s="73">
        <v>21</v>
      </c>
      <c r="AC6" s="73">
        <v>22</v>
      </c>
      <c r="AD6" s="73">
        <v>23</v>
      </c>
      <c r="AE6" s="73">
        <v>24</v>
      </c>
      <c r="AF6" s="73">
        <v>25</v>
      </c>
      <c r="AG6" s="73">
        <v>26</v>
      </c>
      <c r="AH6" s="73">
        <v>27</v>
      </c>
      <c r="AI6" s="73">
        <v>28</v>
      </c>
      <c r="AJ6" s="73">
        <v>29</v>
      </c>
      <c r="AK6" s="73">
        <v>30</v>
      </c>
      <c r="AL6" s="73">
        <v>31</v>
      </c>
      <c r="AM6" s="73">
        <v>32</v>
      </c>
      <c r="AN6" s="73">
        <v>33</v>
      </c>
      <c r="AO6" s="73">
        <v>34</v>
      </c>
      <c r="AP6" s="73">
        <v>35</v>
      </c>
      <c r="AQ6" s="13"/>
    </row>
    <row r="7" spans="2:44">
      <c r="B7" s="5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4" ht="13.5" thickBot="1">
      <c r="B8" s="5"/>
      <c r="C8" s="9"/>
      <c r="D8" s="14" t="s">
        <v>101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8"/>
    </row>
    <row r="9" spans="2:44" ht="13.5" thickTop="1">
      <c r="B9" s="5"/>
      <c r="AQ9" s="8"/>
    </row>
    <row r="10" spans="2:44" s="21" customFormat="1">
      <c r="B10" s="5"/>
      <c r="E10" s="36">
        <v>1</v>
      </c>
      <c r="F10" s="103" t="str">
        <f>LOOKUP(E10,CAPEX!$E$11:$E$17,CAPEX!$F$11:$F$17)</f>
        <v>Pinheiral</v>
      </c>
      <c r="G10" s="50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8"/>
      <c r="AR10" s="16"/>
    </row>
    <row r="11" spans="2:44">
      <c r="B11" s="5"/>
      <c r="F11" s="69" t="s">
        <v>2</v>
      </c>
      <c r="G11" s="53"/>
      <c r="H11" s="25">
        <v>0</v>
      </c>
      <c r="I11" s="25">
        <v>7.1428571428571435E-3</v>
      </c>
      <c r="J11" s="25">
        <v>1.4285714285714287E-2</v>
      </c>
      <c r="K11" s="25">
        <v>2.1428571428571429E-2</v>
      </c>
      <c r="L11" s="25">
        <v>2.8571428571428574E-2</v>
      </c>
      <c r="M11" s="25">
        <v>3.5714285714285719E-2</v>
      </c>
      <c r="N11" s="25">
        <v>4.2857142857142858E-2</v>
      </c>
      <c r="O11" s="25">
        <v>0.05</v>
      </c>
      <c r="P11" s="25">
        <v>0.05</v>
      </c>
      <c r="Q11" s="25">
        <v>0.05</v>
      </c>
      <c r="R11" s="25">
        <v>0.05</v>
      </c>
      <c r="S11" s="25">
        <v>0.05</v>
      </c>
      <c r="T11" s="25">
        <v>0.05</v>
      </c>
      <c r="U11" s="25">
        <v>0.05</v>
      </c>
      <c r="V11" s="25">
        <v>0.05</v>
      </c>
      <c r="W11" s="25">
        <v>0.05</v>
      </c>
      <c r="X11" s="25">
        <v>0.05</v>
      </c>
      <c r="Y11" s="25">
        <v>0.05</v>
      </c>
      <c r="Z11" s="25">
        <v>0.05</v>
      </c>
      <c r="AA11" s="25">
        <v>0.05</v>
      </c>
      <c r="AB11" s="25">
        <v>0.05</v>
      </c>
      <c r="AC11" s="25">
        <v>0.05</v>
      </c>
      <c r="AD11" s="25">
        <v>0.05</v>
      </c>
      <c r="AE11" s="25">
        <v>0.05</v>
      </c>
      <c r="AF11" s="25">
        <v>0.05</v>
      </c>
      <c r="AG11" s="25">
        <v>0.05</v>
      </c>
      <c r="AH11" s="25">
        <v>0.05</v>
      </c>
      <c r="AI11" s="25">
        <v>0.05</v>
      </c>
      <c r="AJ11" s="25">
        <v>0.05</v>
      </c>
      <c r="AK11" s="25">
        <v>0.05</v>
      </c>
      <c r="AL11" s="25">
        <v>0.05</v>
      </c>
      <c r="AM11" s="25">
        <v>0.05</v>
      </c>
      <c r="AN11" s="25">
        <v>0.05</v>
      </c>
      <c r="AO11" s="25">
        <v>0.05</v>
      </c>
      <c r="AP11" s="25">
        <v>0.05</v>
      </c>
      <c r="AQ11" s="8"/>
    </row>
    <row r="12" spans="2:44">
      <c r="B12" s="5"/>
      <c r="F12" s="69" t="s">
        <v>3</v>
      </c>
      <c r="G12" s="53"/>
      <c r="H12" s="95">
        <f t="shared" ref="H12" si="0">1-SUM(H13,H11)</f>
        <v>0.94</v>
      </c>
      <c r="I12" s="95">
        <f t="shared" ref="I12" si="1">1-SUM(I13,I11)</f>
        <v>0.93285714285714283</v>
      </c>
      <c r="J12" s="95">
        <f t="shared" ref="J12" si="2">1-SUM(J13,J11)</f>
        <v>0.92571428571428571</v>
      </c>
      <c r="K12" s="95">
        <f t="shared" ref="K12" si="3">1-SUM(K13,K11)</f>
        <v>0.91857142857142859</v>
      </c>
      <c r="L12" s="95">
        <f t="shared" ref="L12" si="4">1-SUM(L13,L11)</f>
        <v>0.91142857142857148</v>
      </c>
      <c r="M12" s="95">
        <f t="shared" ref="M12" si="5">1-SUM(M13,M11)</f>
        <v>0.90428571428571425</v>
      </c>
      <c r="N12" s="95">
        <f t="shared" ref="N12" si="6">1-SUM(N13,N11)</f>
        <v>0.89714285714285713</v>
      </c>
      <c r="O12" s="95">
        <f t="shared" ref="O12" si="7">1-SUM(O13,O11)</f>
        <v>0.89</v>
      </c>
      <c r="P12" s="95">
        <f t="shared" ref="P12" si="8">1-SUM(P13,P11)</f>
        <v>0.89</v>
      </c>
      <c r="Q12" s="95">
        <f t="shared" ref="Q12" si="9">1-SUM(Q13,Q11)</f>
        <v>0.89</v>
      </c>
      <c r="R12" s="95">
        <f t="shared" ref="R12" si="10">1-SUM(R13,R11)</f>
        <v>0.89</v>
      </c>
      <c r="S12" s="95">
        <f t="shared" ref="S12" si="11">1-SUM(S13,S11)</f>
        <v>0.89</v>
      </c>
      <c r="T12" s="95">
        <f t="shared" ref="T12" si="12">1-SUM(T13,T11)</f>
        <v>0.89</v>
      </c>
      <c r="U12" s="95">
        <f t="shared" ref="U12" si="13">1-SUM(U13,U11)</f>
        <v>0.89</v>
      </c>
      <c r="V12" s="95">
        <f t="shared" ref="V12" si="14">1-SUM(V13,V11)</f>
        <v>0.89</v>
      </c>
      <c r="W12" s="95">
        <f t="shared" ref="W12" si="15">1-SUM(W13,W11)</f>
        <v>0.89</v>
      </c>
      <c r="X12" s="95">
        <f t="shared" ref="X12" si="16">1-SUM(X13,X11)</f>
        <v>0.89</v>
      </c>
      <c r="Y12" s="95">
        <f t="shared" ref="Y12" si="17">1-SUM(Y13,Y11)</f>
        <v>0.89</v>
      </c>
      <c r="Z12" s="95">
        <f t="shared" ref="Z12" si="18">1-SUM(Z13,Z11)</f>
        <v>0.89</v>
      </c>
      <c r="AA12" s="95">
        <f t="shared" ref="AA12" si="19">1-SUM(AA13,AA11)</f>
        <v>0.89</v>
      </c>
      <c r="AB12" s="95">
        <f t="shared" ref="AB12" si="20">1-SUM(AB13,AB11)</f>
        <v>0.89</v>
      </c>
      <c r="AC12" s="95">
        <f t="shared" ref="AC12" si="21">1-SUM(AC13,AC11)</f>
        <v>0.89</v>
      </c>
      <c r="AD12" s="95">
        <f t="shared" ref="AD12" si="22">1-SUM(AD13,AD11)</f>
        <v>0.89</v>
      </c>
      <c r="AE12" s="95">
        <f t="shared" ref="AE12" si="23">1-SUM(AE13,AE11)</f>
        <v>0.89</v>
      </c>
      <c r="AF12" s="95">
        <f t="shared" ref="AF12" si="24">1-SUM(AF13,AF11)</f>
        <v>0.89</v>
      </c>
      <c r="AG12" s="95">
        <f t="shared" ref="AG12" si="25">1-SUM(AG13,AG11)</f>
        <v>0.89</v>
      </c>
      <c r="AH12" s="95">
        <f t="shared" ref="AH12" si="26">1-SUM(AH13,AH11)</f>
        <v>0.89</v>
      </c>
      <c r="AI12" s="95">
        <f t="shared" ref="AI12" si="27">1-SUM(AI13,AI11)</f>
        <v>0.89</v>
      </c>
      <c r="AJ12" s="95">
        <f t="shared" ref="AJ12" si="28">1-SUM(AJ13,AJ11)</f>
        <v>0.89</v>
      </c>
      <c r="AK12" s="95">
        <f t="shared" ref="AK12" si="29">1-SUM(AK13,AK11)</f>
        <v>0.89</v>
      </c>
      <c r="AL12" s="95">
        <f t="shared" ref="AL12" si="30">1-SUM(AL13,AL11)</f>
        <v>0.89</v>
      </c>
      <c r="AM12" s="95">
        <f t="shared" ref="AM12" si="31">1-SUM(AM13,AM11)</f>
        <v>0.89</v>
      </c>
      <c r="AN12" s="95">
        <f t="shared" ref="AN12" si="32">1-SUM(AN13,AN11)</f>
        <v>0.89</v>
      </c>
      <c r="AO12" s="95">
        <f t="shared" ref="AO12" si="33">1-SUM(AO13,AO11)</f>
        <v>0.89</v>
      </c>
      <c r="AP12" s="95">
        <f t="shared" ref="AP12" si="34">1-SUM(AP13,AP11)</f>
        <v>0.89</v>
      </c>
      <c r="AQ12" s="8"/>
    </row>
    <row r="13" spans="2:44">
      <c r="B13" s="5"/>
      <c r="F13" s="69" t="s">
        <v>4</v>
      </c>
      <c r="G13" s="53"/>
      <c r="H13" s="25">
        <v>0.06</v>
      </c>
      <c r="I13" s="25">
        <v>0.06</v>
      </c>
      <c r="J13" s="25">
        <v>0.06</v>
      </c>
      <c r="K13" s="25">
        <v>0.06</v>
      </c>
      <c r="L13" s="25">
        <v>0.06</v>
      </c>
      <c r="M13" s="25">
        <v>0.06</v>
      </c>
      <c r="N13" s="25">
        <v>0.06</v>
      </c>
      <c r="O13" s="25">
        <v>0.06</v>
      </c>
      <c r="P13" s="25">
        <v>0.06</v>
      </c>
      <c r="Q13" s="25">
        <v>0.06</v>
      </c>
      <c r="R13" s="25">
        <v>0.06</v>
      </c>
      <c r="S13" s="25">
        <v>0.06</v>
      </c>
      <c r="T13" s="25">
        <v>0.06</v>
      </c>
      <c r="U13" s="25">
        <v>0.06</v>
      </c>
      <c r="V13" s="25">
        <v>0.06</v>
      </c>
      <c r="W13" s="25">
        <v>0.06</v>
      </c>
      <c r="X13" s="25">
        <v>0.06</v>
      </c>
      <c r="Y13" s="25">
        <v>0.06</v>
      </c>
      <c r="Z13" s="25">
        <v>0.06</v>
      </c>
      <c r="AA13" s="25">
        <v>0.06</v>
      </c>
      <c r="AB13" s="25">
        <v>0.06</v>
      </c>
      <c r="AC13" s="25">
        <v>0.06</v>
      </c>
      <c r="AD13" s="25">
        <v>0.06</v>
      </c>
      <c r="AE13" s="25">
        <v>0.06</v>
      </c>
      <c r="AF13" s="25">
        <v>0.06</v>
      </c>
      <c r="AG13" s="25">
        <v>0.06</v>
      </c>
      <c r="AH13" s="25">
        <v>0.06</v>
      </c>
      <c r="AI13" s="25">
        <v>0.06</v>
      </c>
      <c r="AJ13" s="25">
        <v>0.06</v>
      </c>
      <c r="AK13" s="25">
        <v>0.06</v>
      </c>
      <c r="AL13" s="25">
        <v>0.06</v>
      </c>
      <c r="AM13" s="25">
        <v>0.06</v>
      </c>
      <c r="AN13" s="25">
        <v>0.06</v>
      </c>
      <c r="AO13" s="25">
        <v>0.06</v>
      </c>
      <c r="AP13" s="25">
        <v>0.06</v>
      </c>
      <c r="AQ13" s="8"/>
    </row>
    <row r="14" spans="2:44">
      <c r="B14" s="5"/>
      <c r="F14" s="69"/>
      <c r="G14" s="53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8"/>
    </row>
    <row r="15" spans="2:44" s="21" customFormat="1">
      <c r="B15" s="5"/>
      <c r="E15" s="36">
        <f>E10+1</f>
        <v>2</v>
      </c>
      <c r="F15" s="103" t="str">
        <f>LOOKUP(E15,CAPEX!$E$11:$E$17,CAPEX!$F$11:$F$17)</f>
        <v>Pirai</v>
      </c>
      <c r="G15" s="50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8"/>
      <c r="AR15" s="16"/>
    </row>
    <row r="16" spans="2:44">
      <c r="B16" s="5"/>
      <c r="F16" s="69" t="s">
        <v>2</v>
      </c>
      <c r="G16" s="53"/>
      <c r="H16" s="25">
        <v>0</v>
      </c>
      <c r="I16" s="25">
        <v>7.1428571428571435E-3</v>
      </c>
      <c r="J16" s="25">
        <v>1.4285714285714287E-2</v>
      </c>
      <c r="K16" s="25">
        <v>2.1428571428571429E-2</v>
      </c>
      <c r="L16" s="25">
        <v>2.8571428571428574E-2</v>
      </c>
      <c r="M16" s="25">
        <v>3.5714285714285719E-2</v>
      </c>
      <c r="N16" s="25">
        <v>4.2857142857142858E-2</v>
      </c>
      <c r="O16" s="25">
        <v>0.05</v>
      </c>
      <c r="P16" s="25">
        <v>0.05</v>
      </c>
      <c r="Q16" s="25">
        <v>0.05</v>
      </c>
      <c r="R16" s="25">
        <v>0.05</v>
      </c>
      <c r="S16" s="25">
        <v>0.05</v>
      </c>
      <c r="T16" s="25">
        <v>0.05</v>
      </c>
      <c r="U16" s="25">
        <v>0.05</v>
      </c>
      <c r="V16" s="25">
        <v>0.05</v>
      </c>
      <c r="W16" s="25">
        <v>0.05</v>
      </c>
      <c r="X16" s="25">
        <v>0.05</v>
      </c>
      <c r="Y16" s="25">
        <v>0.05</v>
      </c>
      <c r="Z16" s="25">
        <v>0.05</v>
      </c>
      <c r="AA16" s="25">
        <v>0.05</v>
      </c>
      <c r="AB16" s="25">
        <v>0.05</v>
      </c>
      <c r="AC16" s="25">
        <v>0.05</v>
      </c>
      <c r="AD16" s="25">
        <v>0.05</v>
      </c>
      <c r="AE16" s="25">
        <v>0.05</v>
      </c>
      <c r="AF16" s="25">
        <v>0.05</v>
      </c>
      <c r="AG16" s="25">
        <v>0.05</v>
      </c>
      <c r="AH16" s="25">
        <v>0.05</v>
      </c>
      <c r="AI16" s="25">
        <v>0.05</v>
      </c>
      <c r="AJ16" s="25">
        <v>0.05</v>
      </c>
      <c r="AK16" s="25">
        <v>0.05</v>
      </c>
      <c r="AL16" s="25">
        <v>0.05</v>
      </c>
      <c r="AM16" s="25">
        <v>0.05</v>
      </c>
      <c r="AN16" s="25">
        <v>0.05</v>
      </c>
      <c r="AO16" s="25">
        <v>0.05</v>
      </c>
      <c r="AP16" s="25">
        <v>0.05</v>
      </c>
      <c r="AQ16" s="8"/>
    </row>
    <row r="17" spans="2:44">
      <c r="B17" s="5"/>
      <c r="F17" s="69" t="s">
        <v>3</v>
      </c>
      <c r="G17" s="53"/>
      <c r="H17" s="95">
        <f t="shared" ref="H17" si="35">1-SUM(H18,H16)</f>
        <v>0.92999999999999994</v>
      </c>
      <c r="I17" s="95">
        <f t="shared" ref="I17" si="36">1-SUM(I18,I16)</f>
        <v>0.92285714285714282</v>
      </c>
      <c r="J17" s="95">
        <f t="shared" ref="J17" si="37">1-SUM(J18,J16)</f>
        <v>0.9157142857142857</v>
      </c>
      <c r="K17" s="95">
        <f t="shared" ref="K17" si="38">1-SUM(K18,K16)</f>
        <v>0.90857142857142859</v>
      </c>
      <c r="L17" s="95">
        <f t="shared" ref="L17" si="39">1-SUM(L18,L16)</f>
        <v>0.90142857142857147</v>
      </c>
      <c r="M17" s="95">
        <f t="shared" ref="M17" si="40">1-SUM(M18,M16)</f>
        <v>0.89428571428571424</v>
      </c>
      <c r="N17" s="95">
        <f t="shared" ref="N17" si="41">1-SUM(N18,N16)</f>
        <v>0.88714285714285712</v>
      </c>
      <c r="O17" s="95">
        <f t="shared" ref="O17" si="42">1-SUM(O18,O16)</f>
        <v>0.88</v>
      </c>
      <c r="P17" s="95">
        <f t="shared" ref="P17" si="43">1-SUM(P18,P16)</f>
        <v>0.88</v>
      </c>
      <c r="Q17" s="95">
        <f t="shared" ref="Q17" si="44">1-SUM(Q18,Q16)</f>
        <v>0.88</v>
      </c>
      <c r="R17" s="95">
        <f t="shared" ref="R17" si="45">1-SUM(R18,R16)</f>
        <v>0.88</v>
      </c>
      <c r="S17" s="95">
        <f t="shared" ref="S17" si="46">1-SUM(S18,S16)</f>
        <v>0.88</v>
      </c>
      <c r="T17" s="95">
        <f t="shared" ref="T17" si="47">1-SUM(T18,T16)</f>
        <v>0.88</v>
      </c>
      <c r="U17" s="95">
        <f t="shared" ref="U17" si="48">1-SUM(U18,U16)</f>
        <v>0.88</v>
      </c>
      <c r="V17" s="95">
        <f t="shared" ref="V17" si="49">1-SUM(V18,V16)</f>
        <v>0.88</v>
      </c>
      <c r="W17" s="95">
        <f t="shared" ref="W17" si="50">1-SUM(W18,W16)</f>
        <v>0.88</v>
      </c>
      <c r="X17" s="95">
        <f t="shared" ref="X17" si="51">1-SUM(X18,X16)</f>
        <v>0.88</v>
      </c>
      <c r="Y17" s="95">
        <f t="shared" ref="Y17" si="52">1-SUM(Y18,Y16)</f>
        <v>0.88</v>
      </c>
      <c r="Z17" s="95">
        <f t="shared" ref="Z17" si="53">1-SUM(Z18,Z16)</f>
        <v>0.88</v>
      </c>
      <c r="AA17" s="95">
        <f t="shared" ref="AA17" si="54">1-SUM(AA18,AA16)</f>
        <v>0.88</v>
      </c>
      <c r="AB17" s="95">
        <f t="shared" ref="AB17" si="55">1-SUM(AB18,AB16)</f>
        <v>0.88</v>
      </c>
      <c r="AC17" s="95">
        <f t="shared" ref="AC17" si="56">1-SUM(AC18,AC16)</f>
        <v>0.88</v>
      </c>
      <c r="AD17" s="95">
        <f t="shared" ref="AD17" si="57">1-SUM(AD18,AD16)</f>
        <v>0.88</v>
      </c>
      <c r="AE17" s="95">
        <f t="shared" ref="AE17" si="58">1-SUM(AE18,AE16)</f>
        <v>0.88</v>
      </c>
      <c r="AF17" s="95">
        <f t="shared" ref="AF17" si="59">1-SUM(AF18,AF16)</f>
        <v>0.88</v>
      </c>
      <c r="AG17" s="95">
        <f t="shared" ref="AG17" si="60">1-SUM(AG18,AG16)</f>
        <v>0.88</v>
      </c>
      <c r="AH17" s="95">
        <f t="shared" ref="AH17" si="61">1-SUM(AH18,AH16)</f>
        <v>0.88</v>
      </c>
      <c r="AI17" s="95">
        <f t="shared" ref="AI17" si="62">1-SUM(AI18,AI16)</f>
        <v>0.88</v>
      </c>
      <c r="AJ17" s="95">
        <f t="shared" ref="AJ17" si="63">1-SUM(AJ18,AJ16)</f>
        <v>0.88</v>
      </c>
      <c r="AK17" s="95">
        <f t="shared" ref="AK17" si="64">1-SUM(AK18,AK16)</f>
        <v>0.88</v>
      </c>
      <c r="AL17" s="95">
        <f t="shared" ref="AL17" si="65">1-SUM(AL18,AL16)</f>
        <v>0.88</v>
      </c>
      <c r="AM17" s="95">
        <f t="shared" ref="AM17" si="66">1-SUM(AM18,AM16)</f>
        <v>0.88</v>
      </c>
      <c r="AN17" s="95">
        <f t="shared" ref="AN17" si="67">1-SUM(AN18,AN16)</f>
        <v>0.88</v>
      </c>
      <c r="AO17" s="95">
        <f t="shared" ref="AO17" si="68">1-SUM(AO18,AO16)</f>
        <v>0.88</v>
      </c>
      <c r="AP17" s="95">
        <f t="shared" ref="AP17" si="69">1-SUM(AP18,AP16)</f>
        <v>0.88</v>
      </c>
      <c r="AQ17" s="8"/>
    </row>
    <row r="18" spans="2:44">
      <c r="B18" s="5"/>
      <c r="F18" s="69" t="s">
        <v>4</v>
      </c>
      <c r="G18" s="53"/>
      <c r="H18" s="25">
        <v>7.0000000000000007E-2</v>
      </c>
      <c r="I18" s="25">
        <v>7.0000000000000007E-2</v>
      </c>
      <c r="J18" s="25">
        <v>7.0000000000000007E-2</v>
      </c>
      <c r="K18" s="25">
        <v>7.0000000000000007E-2</v>
      </c>
      <c r="L18" s="25">
        <v>7.0000000000000007E-2</v>
      </c>
      <c r="M18" s="25">
        <v>7.0000000000000007E-2</v>
      </c>
      <c r="N18" s="25">
        <v>7.0000000000000007E-2</v>
      </c>
      <c r="O18" s="25">
        <v>7.0000000000000007E-2</v>
      </c>
      <c r="P18" s="25">
        <v>7.0000000000000007E-2</v>
      </c>
      <c r="Q18" s="25">
        <v>7.0000000000000007E-2</v>
      </c>
      <c r="R18" s="25">
        <v>7.0000000000000007E-2</v>
      </c>
      <c r="S18" s="25">
        <v>7.0000000000000007E-2</v>
      </c>
      <c r="T18" s="25">
        <v>7.0000000000000007E-2</v>
      </c>
      <c r="U18" s="25">
        <v>7.0000000000000007E-2</v>
      </c>
      <c r="V18" s="25">
        <v>7.0000000000000007E-2</v>
      </c>
      <c r="W18" s="25">
        <v>7.0000000000000007E-2</v>
      </c>
      <c r="X18" s="25">
        <v>7.0000000000000007E-2</v>
      </c>
      <c r="Y18" s="25">
        <v>7.0000000000000007E-2</v>
      </c>
      <c r="Z18" s="25">
        <v>7.0000000000000007E-2</v>
      </c>
      <c r="AA18" s="25">
        <v>7.0000000000000007E-2</v>
      </c>
      <c r="AB18" s="25">
        <v>7.0000000000000007E-2</v>
      </c>
      <c r="AC18" s="25">
        <v>7.0000000000000007E-2</v>
      </c>
      <c r="AD18" s="25">
        <v>7.0000000000000007E-2</v>
      </c>
      <c r="AE18" s="25">
        <v>7.0000000000000007E-2</v>
      </c>
      <c r="AF18" s="25">
        <v>7.0000000000000007E-2</v>
      </c>
      <c r="AG18" s="25">
        <v>7.0000000000000007E-2</v>
      </c>
      <c r="AH18" s="25">
        <v>7.0000000000000007E-2</v>
      </c>
      <c r="AI18" s="25">
        <v>7.0000000000000007E-2</v>
      </c>
      <c r="AJ18" s="25">
        <v>7.0000000000000007E-2</v>
      </c>
      <c r="AK18" s="25">
        <v>7.0000000000000007E-2</v>
      </c>
      <c r="AL18" s="25">
        <v>7.0000000000000007E-2</v>
      </c>
      <c r="AM18" s="25">
        <v>7.0000000000000007E-2</v>
      </c>
      <c r="AN18" s="25">
        <v>7.0000000000000007E-2</v>
      </c>
      <c r="AO18" s="25">
        <v>7.0000000000000007E-2</v>
      </c>
      <c r="AP18" s="25">
        <v>7.0000000000000007E-2</v>
      </c>
      <c r="AQ18" s="8"/>
    </row>
    <row r="19" spans="2:44">
      <c r="B19" s="5"/>
      <c r="F19" s="69"/>
      <c r="G19" s="53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8"/>
    </row>
    <row r="20" spans="2:44" s="21" customFormat="1">
      <c r="B20" s="5"/>
      <c r="E20" s="36">
        <f>E15+1</f>
        <v>3</v>
      </c>
      <c r="F20" s="103" t="str">
        <f>LOOKUP(E20,CAPEX!$E$11:$E$17,CAPEX!$F$11:$F$17)</f>
        <v>Rio Claro</v>
      </c>
      <c r="G20" s="50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8"/>
      <c r="AR20" s="16"/>
    </row>
    <row r="21" spans="2:44">
      <c r="B21" s="5"/>
      <c r="F21" s="69" t="s">
        <v>2</v>
      </c>
      <c r="G21" s="53"/>
      <c r="H21" s="25">
        <v>0</v>
      </c>
      <c r="I21" s="25">
        <v>7.1428571428571435E-3</v>
      </c>
      <c r="J21" s="25">
        <v>1.4285714285714287E-2</v>
      </c>
      <c r="K21" s="25">
        <v>2.1428571428571429E-2</v>
      </c>
      <c r="L21" s="25">
        <v>2.8571428571428574E-2</v>
      </c>
      <c r="M21" s="25">
        <v>3.5714285714285719E-2</v>
      </c>
      <c r="N21" s="25">
        <v>4.2857142857142858E-2</v>
      </c>
      <c r="O21" s="25">
        <v>0.05</v>
      </c>
      <c r="P21" s="25">
        <v>0.05</v>
      </c>
      <c r="Q21" s="25">
        <v>0.05</v>
      </c>
      <c r="R21" s="25">
        <v>0.05</v>
      </c>
      <c r="S21" s="25">
        <v>0.05</v>
      </c>
      <c r="T21" s="25">
        <v>0.05</v>
      </c>
      <c r="U21" s="25">
        <v>0.05</v>
      </c>
      <c r="V21" s="25">
        <v>0.05</v>
      </c>
      <c r="W21" s="25">
        <v>0.05</v>
      </c>
      <c r="X21" s="25">
        <v>0.05</v>
      </c>
      <c r="Y21" s="25">
        <v>0.05</v>
      </c>
      <c r="Z21" s="25">
        <v>0.05</v>
      </c>
      <c r="AA21" s="25">
        <v>0.05</v>
      </c>
      <c r="AB21" s="25">
        <v>0.05</v>
      </c>
      <c r="AC21" s="25">
        <v>0.05</v>
      </c>
      <c r="AD21" s="25">
        <v>0.05</v>
      </c>
      <c r="AE21" s="25">
        <v>0.05</v>
      </c>
      <c r="AF21" s="25">
        <v>0.05</v>
      </c>
      <c r="AG21" s="25">
        <v>0.05</v>
      </c>
      <c r="AH21" s="25">
        <v>0.05</v>
      </c>
      <c r="AI21" s="25">
        <v>0.05</v>
      </c>
      <c r="AJ21" s="25">
        <v>0.05</v>
      </c>
      <c r="AK21" s="25">
        <v>0.05</v>
      </c>
      <c r="AL21" s="25">
        <v>0.05</v>
      </c>
      <c r="AM21" s="25">
        <v>0.05</v>
      </c>
      <c r="AN21" s="25">
        <v>0.05</v>
      </c>
      <c r="AO21" s="25">
        <v>0.05</v>
      </c>
      <c r="AP21" s="25">
        <v>0.05</v>
      </c>
      <c r="AQ21" s="8"/>
    </row>
    <row r="22" spans="2:44">
      <c r="B22" s="5"/>
      <c r="F22" s="69" t="s">
        <v>3</v>
      </c>
      <c r="G22" s="53"/>
      <c r="H22" s="95">
        <f t="shared" ref="H22" si="70">1-SUM(H23,H21)</f>
        <v>0.96</v>
      </c>
      <c r="I22" s="95">
        <f t="shared" ref="I22" si="71">1-SUM(I23,I21)</f>
        <v>0.95285714285714285</v>
      </c>
      <c r="J22" s="95">
        <f t="shared" ref="J22" si="72">1-SUM(J23,J21)</f>
        <v>0.94571428571428573</v>
      </c>
      <c r="K22" s="95">
        <f t="shared" ref="K22" si="73">1-SUM(K23,K21)</f>
        <v>0.93857142857142861</v>
      </c>
      <c r="L22" s="95">
        <f t="shared" ref="L22" si="74">1-SUM(L23,L21)</f>
        <v>0.93142857142857138</v>
      </c>
      <c r="M22" s="95">
        <f t="shared" ref="M22" si="75">1-SUM(M23,M21)</f>
        <v>0.92428571428571427</v>
      </c>
      <c r="N22" s="95">
        <f t="shared" ref="N22" si="76">1-SUM(N23,N21)</f>
        <v>0.91714285714285715</v>
      </c>
      <c r="O22" s="95">
        <f t="shared" ref="O22" si="77">1-SUM(O23,O21)</f>
        <v>0.91</v>
      </c>
      <c r="P22" s="95">
        <f t="shared" ref="P22" si="78">1-SUM(P23,P21)</f>
        <v>0.91</v>
      </c>
      <c r="Q22" s="95">
        <f t="shared" ref="Q22" si="79">1-SUM(Q23,Q21)</f>
        <v>0.91</v>
      </c>
      <c r="R22" s="95">
        <f t="shared" ref="R22" si="80">1-SUM(R23,R21)</f>
        <v>0.91</v>
      </c>
      <c r="S22" s="95">
        <f t="shared" ref="S22" si="81">1-SUM(S23,S21)</f>
        <v>0.91</v>
      </c>
      <c r="T22" s="95">
        <f t="shared" ref="T22" si="82">1-SUM(T23,T21)</f>
        <v>0.91</v>
      </c>
      <c r="U22" s="95">
        <f t="shared" ref="U22" si="83">1-SUM(U23,U21)</f>
        <v>0.91</v>
      </c>
      <c r="V22" s="95">
        <f t="shared" ref="V22" si="84">1-SUM(V23,V21)</f>
        <v>0.91</v>
      </c>
      <c r="W22" s="95">
        <f t="shared" ref="W22" si="85">1-SUM(W23,W21)</f>
        <v>0.91</v>
      </c>
      <c r="X22" s="95">
        <f t="shared" ref="X22" si="86">1-SUM(X23,X21)</f>
        <v>0.91</v>
      </c>
      <c r="Y22" s="95">
        <f t="shared" ref="Y22" si="87">1-SUM(Y23,Y21)</f>
        <v>0.91</v>
      </c>
      <c r="Z22" s="95">
        <f t="shared" ref="Z22" si="88">1-SUM(Z23,Z21)</f>
        <v>0.91</v>
      </c>
      <c r="AA22" s="95">
        <f t="shared" ref="AA22" si="89">1-SUM(AA23,AA21)</f>
        <v>0.91</v>
      </c>
      <c r="AB22" s="95">
        <f t="shared" ref="AB22" si="90">1-SUM(AB23,AB21)</f>
        <v>0.91</v>
      </c>
      <c r="AC22" s="95">
        <f t="shared" ref="AC22" si="91">1-SUM(AC23,AC21)</f>
        <v>0.91</v>
      </c>
      <c r="AD22" s="95">
        <f t="shared" ref="AD22" si="92">1-SUM(AD23,AD21)</f>
        <v>0.91</v>
      </c>
      <c r="AE22" s="95">
        <f t="shared" ref="AE22" si="93">1-SUM(AE23,AE21)</f>
        <v>0.91</v>
      </c>
      <c r="AF22" s="95">
        <f t="shared" ref="AF22" si="94">1-SUM(AF23,AF21)</f>
        <v>0.91</v>
      </c>
      <c r="AG22" s="95">
        <f t="shared" ref="AG22" si="95">1-SUM(AG23,AG21)</f>
        <v>0.91</v>
      </c>
      <c r="AH22" s="95">
        <f t="shared" ref="AH22" si="96">1-SUM(AH23,AH21)</f>
        <v>0.91</v>
      </c>
      <c r="AI22" s="95">
        <f t="shared" ref="AI22" si="97">1-SUM(AI23,AI21)</f>
        <v>0.91</v>
      </c>
      <c r="AJ22" s="95">
        <f t="shared" ref="AJ22" si="98">1-SUM(AJ23,AJ21)</f>
        <v>0.91</v>
      </c>
      <c r="AK22" s="95">
        <f t="shared" ref="AK22" si="99">1-SUM(AK23,AK21)</f>
        <v>0.91</v>
      </c>
      <c r="AL22" s="95">
        <f t="shared" ref="AL22" si="100">1-SUM(AL23,AL21)</f>
        <v>0.91</v>
      </c>
      <c r="AM22" s="95">
        <f t="shared" ref="AM22" si="101">1-SUM(AM23,AM21)</f>
        <v>0.91</v>
      </c>
      <c r="AN22" s="95">
        <f t="shared" ref="AN22" si="102">1-SUM(AN23,AN21)</f>
        <v>0.91</v>
      </c>
      <c r="AO22" s="95">
        <f t="shared" ref="AO22" si="103">1-SUM(AO23,AO21)</f>
        <v>0.91</v>
      </c>
      <c r="AP22" s="95">
        <f t="shared" ref="AP22" si="104">1-SUM(AP23,AP21)</f>
        <v>0.91</v>
      </c>
      <c r="AQ22" s="8"/>
    </row>
    <row r="23" spans="2:44">
      <c r="B23" s="5"/>
      <c r="F23" s="69" t="s">
        <v>4</v>
      </c>
      <c r="G23" s="53"/>
      <c r="H23" s="25">
        <v>0.04</v>
      </c>
      <c r="I23" s="25">
        <v>0.04</v>
      </c>
      <c r="J23" s="25">
        <v>0.04</v>
      </c>
      <c r="K23" s="25">
        <v>0.04</v>
      </c>
      <c r="L23" s="25">
        <v>0.04</v>
      </c>
      <c r="M23" s="25">
        <v>0.04</v>
      </c>
      <c r="N23" s="25">
        <v>0.04</v>
      </c>
      <c r="O23" s="25">
        <v>0.04</v>
      </c>
      <c r="P23" s="25">
        <v>0.04</v>
      </c>
      <c r="Q23" s="25">
        <v>0.04</v>
      </c>
      <c r="R23" s="25">
        <v>0.04</v>
      </c>
      <c r="S23" s="25">
        <v>0.04</v>
      </c>
      <c r="T23" s="25">
        <v>0.04</v>
      </c>
      <c r="U23" s="25">
        <v>0.04</v>
      </c>
      <c r="V23" s="25">
        <v>0.04</v>
      </c>
      <c r="W23" s="25">
        <v>0.04</v>
      </c>
      <c r="X23" s="25">
        <v>0.04</v>
      </c>
      <c r="Y23" s="25">
        <v>0.04</v>
      </c>
      <c r="Z23" s="25">
        <v>0.04</v>
      </c>
      <c r="AA23" s="25">
        <v>0.04</v>
      </c>
      <c r="AB23" s="25">
        <v>0.04</v>
      </c>
      <c r="AC23" s="25">
        <v>0.04</v>
      </c>
      <c r="AD23" s="25">
        <v>0.04</v>
      </c>
      <c r="AE23" s="25">
        <v>0.04</v>
      </c>
      <c r="AF23" s="25">
        <v>0.04</v>
      </c>
      <c r="AG23" s="25">
        <v>0.04</v>
      </c>
      <c r="AH23" s="25">
        <v>0.04</v>
      </c>
      <c r="AI23" s="25">
        <v>0.04</v>
      </c>
      <c r="AJ23" s="25">
        <v>0.04</v>
      </c>
      <c r="AK23" s="25">
        <v>0.04</v>
      </c>
      <c r="AL23" s="25">
        <v>0.04</v>
      </c>
      <c r="AM23" s="25">
        <v>0.04</v>
      </c>
      <c r="AN23" s="25">
        <v>0.04</v>
      </c>
      <c r="AO23" s="25">
        <v>0.04</v>
      </c>
      <c r="AP23" s="25">
        <v>0.04</v>
      </c>
      <c r="AQ23" s="8"/>
    </row>
    <row r="24" spans="2:44">
      <c r="B24" s="5"/>
      <c r="F24" s="69"/>
      <c r="G24" s="53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8"/>
    </row>
    <row r="25" spans="2:44" s="21" customFormat="1">
      <c r="B25" s="5"/>
      <c r="E25" s="36">
        <f>E20+1</f>
        <v>4</v>
      </c>
      <c r="F25" s="103" t="str">
        <f>LOOKUP(E25,CAPEX!$E$11:$E$17,CAPEX!$F$11:$F$17)</f>
        <v>Itaguai</v>
      </c>
      <c r="G25" s="50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8"/>
      <c r="AR25" s="16"/>
    </row>
    <row r="26" spans="2:44">
      <c r="B26" s="5"/>
      <c r="F26" s="69" t="s">
        <v>2</v>
      </c>
      <c r="G26" s="53"/>
      <c r="H26" s="25">
        <v>2.5483351235230933E-2</v>
      </c>
      <c r="I26" s="25">
        <v>2.8985729630197944E-2</v>
      </c>
      <c r="J26" s="25">
        <v>3.2488108025164955E-2</v>
      </c>
      <c r="K26" s="25">
        <v>3.5990486420131959E-2</v>
      </c>
      <c r="L26" s="25">
        <v>3.9492864815098977E-2</v>
      </c>
      <c r="M26" s="25">
        <v>4.2995243210065981E-2</v>
      </c>
      <c r="N26" s="25">
        <v>4.6497621605032992E-2</v>
      </c>
      <c r="O26" s="25">
        <v>0.05</v>
      </c>
      <c r="P26" s="25">
        <v>0.05</v>
      </c>
      <c r="Q26" s="25">
        <v>0.05</v>
      </c>
      <c r="R26" s="25">
        <v>0.05</v>
      </c>
      <c r="S26" s="25">
        <v>0.05</v>
      </c>
      <c r="T26" s="25">
        <v>0.05</v>
      </c>
      <c r="U26" s="25">
        <v>0.05</v>
      </c>
      <c r="V26" s="25">
        <v>0.05</v>
      </c>
      <c r="W26" s="25">
        <v>0.05</v>
      </c>
      <c r="X26" s="25">
        <v>0.05</v>
      </c>
      <c r="Y26" s="25">
        <v>0.05</v>
      </c>
      <c r="Z26" s="25">
        <v>0.05</v>
      </c>
      <c r="AA26" s="25">
        <v>0.05</v>
      </c>
      <c r="AB26" s="25">
        <v>0.05</v>
      </c>
      <c r="AC26" s="25">
        <v>0.05</v>
      </c>
      <c r="AD26" s="25">
        <v>0.05</v>
      </c>
      <c r="AE26" s="25">
        <v>0.05</v>
      </c>
      <c r="AF26" s="25">
        <v>0.05</v>
      </c>
      <c r="AG26" s="25">
        <v>0.05</v>
      </c>
      <c r="AH26" s="25">
        <v>0.05</v>
      </c>
      <c r="AI26" s="25">
        <v>0.05</v>
      </c>
      <c r="AJ26" s="25">
        <v>0.05</v>
      </c>
      <c r="AK26" s="25">
        <v>0.05</v>
      </c>
      <c r="AL26" s="25">
        <v>0.05</v>
      </c>
      <c r="AM26" s="25">
        <v>0.05</v>
      </c>
      <c r="AN26" s="25">
        <v>0.05</v>
      </c>
      <c r="AO26" s="25">
        <v>0.05</v>
      </c>
      <c r="AP26" s="25">
        <v>0.05</v>
      </c>
      <c r="AQ26" s="8"/>
    </row>
    <row r="27" spans="2:44">
      <c r="B27" s="5"/>
      <c r="F27" s="69" t="s">
        <v>3</v>
      </c>
      <c r="G27" s="53"/>
      <c r="H27" s="95">
        <f t="shared" ref="H27:AP27" si="105">1-SUM(H28,H26)</f>
        <v>0.70451664876476905</v>
      </c>
      <c r="I27" s="95">
        <f t="shared" si="105"/>
        <v>0.70101427036980202</v>
      </c>
      <c r="J27" s="95">
        <f t="shared" si="105"/>
        <v>0.6975118919748351</v>
      </c>
      <c r="K27" s="95">
        <f t="shared" si="105"/>
        <v>0.69400951357986806</v>
      </c>
      <c r="L27" s="95">
        <f t="shared" si="105"/>
        <v>0.69050713518490103</v>
      </c>
      <c r="M27" s="95">
        <f t="shared" si="105"/>
        <v>0.687004756789934</v>
      </c>
      <c r="N27" s="95">
        <f t="shared" si="105"/>
        <v>0.68350237839496697</v>
      </c>
      <c r="O27" s="95">
        <f t="shared" si="105"/>
        <v>0.67999999999999994</v>
      </c>
      <c r="P27" s="95">
        <f t="shared" si="105"/>
        <v>0.67999999999999994</v>
      </c>
      <c r="Q27" s="95">
        <f t="shared" si="105"/>
        <v>0.67999999999999994</v>
      </c>
      <c r="R27" s="95">
        <f t="shared" si="105"/>
        <v>0.67999999999999994</v>
      </c>
      <c r="S27" s="95">
        <f t="shared" si="105"/>
        <v>0.67999999999999994</v>
      </c>
      <c r="T27" s="95">
        <f t="shared" si="105"/>
        <v>0.67999999999999994</v>
      </c>
      <c r="U27" s="95">
        <f t="shared" si="105"/>
        <v>0.67999999999999994</v>
      </c>
      <c r="V27" s="95">
        <f t="shared" si="105"/>
        <v>0.67999999999999994</v>
      </c>
      <c r="W27" s="95">
        <f t="shared" si="105"/>
        <v>0.67999999999999994</v>
      </c>
      <c r="X27" s="95">
        <f t="shared" si="105"/>
        <v>0.67999999999999994</v>
      </c>
      <c r="Y27" s="95">
        <f t="shared" si="105"/>
        <v>0.67999999999999994</v>
      </c>
      <c r="Z27" s="95">
        <f t="shared" si="105"/>
        <v>0.67999999999999994</v>
      </c>
      <c r="AA27" s="95">
        <f t="shared" si="105"/>
        <v>0.67999999999999994</v>
      </c>
      <c r="AB27" s="95">
        <f t="shared" si="105"/>
        <v>0.67999999999999994</v>
      </c>
      <c r="AC27" s="95">
        <f t="shared" si="105"/>
        <v>0.67999999999999994</v>
      </c>
      <c r="AD27" s="95">
        <f t="shared" si="105"/>
        <v>0.67999999999999994</v>
      </c>
      <c r="AE27" s="95">
        <f t="shared" si="105"/>
        <v>0.67999999999999994</v>
      </c>
      <c r="AF27" s="95">
        <f t="shared" si="105"/>
        <v>0.67999999999999994</v>
      </c>
      <c r="AG27" s="95">
        <f t="shared" si="105"/>
        <v>0.67999999999999994</v>
      </c>
      <c r="AH27" s="95">
        <f t="shared" si="105"/>
        <v>0.67999999999999994</v>
      </c>
      <c r="AI27" s="95">
        <f t="shared" si="105"/>
        <v>0.67999999999999994</v>
      </c>
      <c r="AJ27" s="95">
        <f t="shared" si="105"/>
        <v>0.67999999999999994</v>
      </c>
      <c r="AK27" s="95">
        <f t="shared" si="105"/>
        <v>0.67999999999999994</v>
      </c>
      <c r="AL27" s="95">
        <f t="shared" si="105"/>
        <v>0.67999999999999994</v>
      </c>
      <c r="AM27" s="95">
        <f t="shared" si="105"/>
        <v>0.67999999999999994</v>
      </c>
      <c r="AN27" s="95">
        <f t="shared" si="105"/>
        <v>0.67999999999999994</v>
      </c>
      <c r="AO27" s="95">
        <f t="shared" si="105"/>
        <v>0.67999999999999994</v>
      </c>
      <c r="AP27" s="95">
        <f t="shared" si="105"/>
        <v>0.67999999999999994</v>
      </c>
      <c r="AQ27" s="8"/>
    </row>
    <row r="28" spans="2:44">
      <c r="B28" s="5"/>
      <c r="F28" s="69" t="s">
        <v>4</v>
      </c>
      <c r="G28" s="53"/>
      <c r="H28" s="25">
        <v>0.27</v>
      </c>
      <c r="I28" s="25">
        <v>0.27</v>
      </c>
      <c r="J28" s="25">
        <v>0.27</v>
      </c>
      <c r="K28" s="25">
        <v>0.27</v>
      </c>
      <c r="L28" s="25">
        <v>0.27</v>
      </c>
      <c r="M28" s="25">
        <v>0.27</v>
      </c>
      <c r="N28" s="25">
        <v>0.27</v>
      </c>
      <c r="O28" s="25">
        <v>0.27</v>
      </c>
      <c r="P28" s="25">
        <v>0.27</v>
      </c>
      <c r="Q28" s="25">
        <v>0.27</v>
      </c>
      <c r="R28" s="25">
        <v>0.27</v>
      </c>
      <c r="S28" s="25">
        <v>0.27</v>
      </c>
      <c r="T28" s="25">
        <v>0.27</v>
      </c>
      <c r="U28" s="25">
        <v>0.27</v>
      </c>
      <c r="V28" s="25">
        <v>0.27</v>
      </c>
      <c r="W28" s="25">
        <v>0.27</v>
      </c>
      <c r="X28" s="25">
        <v>0.27</v>
      </c>
      <c r="Y28" s="25">
        <v>0.27</v>
      </c>
      <c r="Z28" s="25">
        <v>0.27</v>
      </c>
      <c r="AA28" s="25">
        <v>0.27</v>
      </c>
      <c r="AB28" s="25">
        <v>0.27</v>
      </c>
      <c r="AC28" s="25">
        <v>0.27</v>
      </c>
      <c r="AD28" s="25">
        <v>0.27</v>
      </c>
      <c r="AE28" s="25">
        <v>0.27</v>
      </c>
      <c r="AF28" s="25">
        <v>0.27</v>
      </c>
      <c r="AG28" s="25">
        <v>0.27</v>
      </c>
      <c r="AH28" s="25">
        <v>0.27</v>
      </c>
      <c r="AI28" s="25">
        <v>0.27</v>
      </c>
      <c r="AJ28" s="25">
        <v>0.27</v>
      </c>
      <c r="AK28" s="25">
        <v>0.27</v>
      </c>
      <c r="AL28" s="25">
        <v>0.27</v>
      </c>
      <c r="AM28" s="25">
        <v>0.27</v>
      </c>
      <c r="AN28" s="25">
        <v>0.27</v>
      </c>
      <c r="AO28" s="25">
        <v>0.27</v>
      </c>
      <c r="AP28" s="25">
        <v>0.27</v>
      </c>
      <c r="AQ28" s="8"/>
    </row>
    <row r="29" spans="2:44">
      <c r="B29" s="5"/>
      <c r="F29" s="69"/>
      <c r="G29" s="53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8"/>
    </row>
    <row r="30" spans="2:44" s="21" customFormat="1">
      <c r="B30" s="5"/>
      <c r="E30" s="36">
        <f>E25+1</f>
        <v>5</v>
      </c>
      <c r="F30" s="103" t="str">
        <f>LOOKUP(E30,CAPEX!$E$11:$E$17,CAPEX!$F$11:$F$17)</f>
        <v>Paracambi</v>
      </c>
      <c r="G30" s="50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8"/>
      <c r="AR30" s="16"/>
    </row>
    <row r="31" spans="2:44">
      <c r="B31" s="5"/>
      <c r="F31" s="69" t="s">
        <v>2</v>
      </c>
      <c r="G31" s="53"/>
      <c r="H31" s="25">
        <v>0</v>
      </c>
      <c r="I31" s="25">
        <v>7.1428571428571435E-3</v>
      </c>
      <c r="J31" s="25">
        <v>1.4285714285714287E-2</v>
      </c>
      <c r="K31" s="25">
        <v>2.1428571428571429E-2</v>
      </c>
      <c r="L31" s="25">
        <v>2.8571428571428574E-2</v>
      </c>
      <c r="M31" s="25">
        <v>3.5714285714285719E-2</v>
      </c>
      <c r="N31" s="25">
        <v>4.2857142857142858E-2</v>
      </c>
      <c r="O31" s="25">
        <v>0.05</v>
      </c>
      <c r="P31" s="25">
        <v>0.05</v>
      </c>
      <c r="Q31" s="25">
        <v>0.05</v>
      </c>
      <c r="R31" s="25">
        <v>0.05</v>
      </c>
      <c r="S31" s="25">
        <v>0.05</v>
      </c>
      <c r="T31" s="25">
        <v>0.05</v>
      </c>
      <c r="U31" s="25">
        <v>0.05</v>
      </c>
      <c r="V31" s="25">
        <v>0.05</v>
      </c>
      <c r="W31" s="25">
        <v>0.05</v>
      </c>
      <c r="X31" s="25">
        <v>0.05</v>
      </c>
      <c r="Y31" s="25">
        <v>0.05</v>
      </c>
      <c r="Z31" s="25">
        <v>0.05</v>
      </c>
      <c r="AA31" s="25">
        <v>0.05</v>
      </c>
      <c r="AB31" s="25">
        <v>0.05</v>
      </c>
      <c r="AC31" s="25">
        <v>0.05</v>
      </c>
      <c r="AD31" s="25">
        <v>0.05</v>
      </c>
      <c r="AE31" s="25">
        <v>0.05</v>
      </c>
      <c r="AF31" s="25">
        <v>0.05</v>
      </c>
      <c r="AG31" s="25">
        <v>0.05</v>
      </c>
      <c r="AH31" s="25">
        <v>0.05</v>
      </c>
      <c r="AI31" s="25">
        <v>0.05</v>
      </c>
      <c r="AJ31" s="25">
        <v>0.05</v>
      </c>
      <c r="AK31" s="25">
        <v>0.05</v>
      </c>
      <c r="AL31" s="25">
        <v>0.05</v>
      </c>
      <c r="AM31" s="25">
        <v>0.05</v>
      </c>
      <c r="AN31" s="25">
        <v>0.05</v>
      </c>
      <c r="AO31" s="25">
        <v>0.05</v>
      </c>
      <c r="AP31" s="25">
        <v>0.05</v>
      </c>
      <c r="AQ31" s="8"/>
    </row>
    <row r="32" spans="2:44">
      <c r="B32" s="5"/>
      <c r="F32" s="69" t="s">
        <v>3</v>
      </c>
      <c r="G32" s="53"/>
      <c r="H32" s="95">
        <f t="shared" ref="H32" si="106">1-SUM(H33,H31)</f>
        <v>0.83</v>
      </c>
      <c r="I32" s="95">
        <f t="shared" ref="I32" si="107">1-SUM(I33,I31)</f>
        <v>0.82285714285714284</v>
      </c>
      <c r="J32" s="95">
        <f t="shared" ref="J32" si="108">1-SUM(J33,J31)</f>
        <v>0.81571428571428573</v>
      </c>
      <c r="K32" s="95">
        <f t="shared" ref="K32" si="109">1-SUM(K33,K31)</f>
        <v>0.8085714285714285</v>
      </c>
      <c r="L32" s="95">
        <f t="shared" ref="L32" si="110">1-SUM(L33,L31)</f>
        <v>0.80142857142857138</v>
      </c>
      <c r="M32" s="95">
        <f t="shared" ref="M32" si="111">1-SUM(M33,M31)</f>
        <v>0.79428571428571426</v>
      </c>
      <c r="N32" s="95">
        <f t="shared" ref="N32" si="112">1-SUM(N33,N31)</f>
        <v>0.78714285714285714</v>
      </c>
      <c r="O32" s="95">
        <f t="shared" ref="O32" si="113">1-SUM(O33,O31)</f>
        <v>0.78</v>
      </c>
      <c r="P32" s="95">
        <f t="shared" ref="P32" si="114">1-SUM(P33,P31)</f>
        <v>0.78</v>
      </c>
      <c r="Q32" s="95">
        <f t="shared" ref="Q32" si="115">1-SUM(Q33,Q31)</f>
        <v>0.78</v>
      </c>
      <c r="R32" s="95">
        <f t="shared" ref="R32" si="116">1-SUM(R33,R31)</f>
        <v>0.78</v>
      </c>
      <c r="S32" s="95">
        <f t="shared" ref="S32" si="117">1-SUM(S33,S31)</f>
        <v>0.78</v>
      </c>
      <c r="T32" s="95">
        <f t="shared" ref="T32" si="118">1-SUM(T33,T31)</f>
        <v>0.78</v>
      </c>
      <c r="U32" s="95">
        <f t="shared" ref="U32" si="119">1-SUM(U33,U31)</f>
        <v>0.78</v>
      </c>
      <c r="V32" s="95">
        <f t="shared" ref="V32" si="120">1-SUM(V33,V31)</f>
        <v>0.78</v>
      </c>
      <c r="W32" s="95">
        <f t="shared" ref="W32" si="121">1-SUM(W33,W31)</f>
        <v>0.78</v>
      </c>
      <c r="X32" s="95">
        <f t="shared" ref="X32" si="122">1-SUM(X33,X31)</f>
        <v>0.78</v>
      </c>
      <c r="Y32" s="95">
        <f t="shared" ref="Y32" si="123">1-SUM(Y33,Y31)</f>
        <v>0.78</v>
      </c>
      <c r="Z32" s="95">
        <f t="shared" ref="Z32" si="124">1-SUM(Z33,Z31)</f>
        <v>0.78</v>
      </c>
      <c r="AA32" s="95">
        <f t="shared" ref="AA32" si="125">1-SUM(AA33,AA31)</f>
        <v>0.78</v>
      </c>
      <c r="AB32" s="95">
        <f t="shared" ref="AB32" si="126">1-SUM(AB33,AB31)</f>
        <v>0.78</v>
      </c>
      <c r="AC32" s="95">
        <f t="shared" ref="AC32" si="127">1-SUM(AC33,AC31)</f>
        <v>0.78</v>
      </c>
      <c r="AD32" s="95">
        <f t="shared" ref="AD32" si="128">1-SUM(AD33,AD31)</f>
        <v>0.78</v>
      </c>
      <c r="AE32" s="95">
        <f t="shared" ref="AE32" si="129">1-SUM(AE33,AE31)</f>
        <v>0.78</v>
      </c>
      <c r="AF32" s="95">
        <f t="shared" ref="AF32" si="130">1-SUM(AF33,AF31)</f>
        <v>0.78</v>
      </c>
      <c r="AG32" s="95">
        <f t="shared" ref="AG32" si="131">1-SUM(AG33,AG31)</f>
        <v>0.78</v>
      </c>
      <c r="AH32" s="95">
        <f t="shared" ref="AH32" si="132">1-SUM(AH33,AH31)</f>
        <v>0.78</v>
      </c>
      <c r="AI32" s="95">
        <f t="shared" ref="AI32" si="133">1-SUM(AI33,AI31)</f>
        <v>0.78</v>
      </c>
      <c r="AJ32" s="95">
        <f t="shared" ref="AJ32" si="134">1-SUM(AJ33,AJ31)</f>
        <v>0.78</v>
      </c>
      <c r="AK32" s="95">
        <f t="shared" ref="AK32" si="135">1-SUM(AK33,AK31)</f>
        <v>0.78</v>
      </c>
      <c r="AL32" s="95">
        <f t="shared" ref="AL32" si="136">1-SUM(AL33,AL31)</f>
        <v>0.78</v>
      </c>
      <c r="AM32" s="95">
        <f t="shared" ref="AM32" si="137">1-SUM(AM33,AM31)</f>
        <v>0.78</v>
      </c>
      <c r="AN32" s="95">
        <f t="shared" ref="AN32" si="138">1-SUM(AN33,AN31)</f>
        <v>0.78</v>
      </c>
      <c r="AO32" s="95">
        <f t="shared" ref="AO32" si="139">1-SUM(AO33,AO31)</f>
        <v>0.78</v>
      </c>
      <c r="AP32" s="95">
        <f t="shared" ref="AP32" si="140">1-SUM(AP33,AP31)</f>
        <v>0.78</v>
      </c>
      <c r="AQ32" s="8"/>
    </row>
    <row r="33" spans="2:44">
      <c r="B33" s="5"/>
      <c r="F33" s="69" t="s">
        <v>4</v>
      </c>
      <c r="G33" s="53"/>
      <c r="H33" s="25">
        <v>0.17</v>
      </c>
      <c r="I33" s="25">
        <v>0.17</v>
      </c>
      <c r="J33" s="25">
        <v>0.17</v>
      </c>
      <c r="K33" s="25">
        <v>0.17</v>
      </c>
      <c r="L33" s="25">
        <v>0.17</v>
      </c>
      <c r="M33" s="25">
        <v>0.17</v>
      </c>
      <c r="N33" s="25">
        <v>0.17</v>
      </c>
      <c r="O33" s="25">
        <v>0.17</v>
      </c>
      <c r="P33" s="25">
        <v>0.17</v>
      </c>
      <c r="Q33" s="25">
        <v>0.17</v>
      </c>
      <c r="R33" s="25">
        <v>0.17</v>
      </c>
      <c r="S33" s="25">
        <v>0.17</v>
      </c>
      <c r="T33" s="25">
        <v>0.17</v>
      </c>
      <c r="U33" s="25">
        <v>0.17</v>
      </c>
      <c r="V33" s="25">
        <v>0.17</v>
      </c>
      <c r="W33" s="25">
        <v>0.17</v>
      </c>
      <c r="X33" s="25">
        <v>0.17</v>
      </c>
      <c r="Y33" s="25">
        <v>0.17</v>
      </c>
      <c r="Z33" s="25">
        <v>0.17</v>
      </c>
      <c r="AA33" s="25">
        <v>0.17</v>
      </c>
      <c r="AB33" s="25">
        <v>0.17</v>
      </c>
      <c r="AC33" s="25">
        <v>0.17</v>
      </c>
      <c r="AD33" s="25">
        <v>0.17</v>
      </c>
      <c r="AE33" s="25">
        <v>0.17</v>
      </c>
      <c r="AF33" s="25">
        <v>0.17</v>
      </c>
      <c r="AG33" s="25">
        <v>0.17</v>
      </c>
      <c r="AH33" s="25">
        <v>0.17</v>
      </c>
      <c r="AI33" s="25">
        <v>0.17</v>
      </c>
      <c r="AJ33" s="25">
        <v>0.17</v>
      </c>
      <c r="AK33" s="25">
        <v>0.17</v>
      </c>
      <c r="AL33" s="25">
        <v>0.17</v>
      </c>
      <c r="AM33" s="25">
        <v>0.17</v>
      </c>
      <c r="AN33" s="25">
        <v>0.17</v>
      </c>
      <c r="AO33" s="25">
        <v>0.17</v>
      </c>
      <c r="AP33" s="25">
        <v>0.17</v>
      </c>
      <c r="AQ33" s="8"/>
    </row>
    <row r="34" spans="2:44">
      <c r="B34" s="5"/>
      <c r="F34" s="69"/>
      <c r="G34" s="53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8"/>
    </row>
    <row r="35" spans="2:44" s="21" customFormat="1">
      <c r="B35" s="5"/>
      <c r="E35" s="36">
        <f>E30+1</f>
        <v>6</v>
      </c>
      <c r="F35" s="103" t="str">
        <f>LOOKUP(E35,CAPEX!$E$11:$E$17,CAPEX!$F$11:$F$17)</f>
        <v>Rio de Janeiro - APs 5</v>
      </c>
      <c r="G35" s="50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8"/>
      <c r="AR35" s="16"/>
    </row>
    <row r="36" spans="2:44">
      <c r="B36" s="5"/>
      <c r="F36" s="69" t="s">
        <v>2</v>
      </c>
      <c r="G36" s="53"/>
      <c r="H36" s="25">
        <v>1.7725258493353029E-2</v>
      </c>
      <c r="I36" s="25">
        <v>2.2335935851445454E-2</v>
      </c>
      <c r="J36" s="25">
        <v>2.6946613209537878E-2</v>
      </c>
      <c r="K36" s="25">
        <v>3.1557290567630306E-2</v>
      </c>
      <c r="L36" s="25">
        <v>3.616796792572273E-2</v>
      </c>
      <c r="M36" s="25">
        <v>4.0778645283815154E-2</v>
      </c>
      <c r="N36" s="25">
        <v>4.5389322641907578E-2</v>
      </c>
      <c r="O36" s="25">
        <v>0.05</v>
      </c>
      <c r="P36" s="25">
        <v>0.05</v>
      </c>
      <c r="Q36" s="25">
        <v>0.05</v>
      </c>
      <c r="R36" s="25">
        <v>0.05</v>
      </c>
      <c r="S36" s="25">
        <v>0.05</v>
      </c>
      <c r="T36" s="25">
        <v>0.05</v>
      </c>
      <c r="U36" s="25">
        <v>0.05</v>
      </c>
      <c r="V36" s="25">
        <v>0.05</v>
      </c>
      <c r="W36" s="25">
        <v>0.05</v>
      </c>
      <c r="X36" s="25">
        <v>0.05</v>
      </c>
      <c r="Y36" s="25">
        <v>0.05</v>
      </c>
      <c r="Z36" s="25">
        <v>0.05</v>
      </c>
      <c r="AA36" s="25">
        <v>0.05</v>
      </c>
      <c r="AB36" s="25">
        <v>0.05</v>
      </c>
      <c r="AC36" s="25">
        <v>0.05</v>
      </c>
      <c r="AD36" s="25">
        <v>0.05</v>
      </c>
      <c r="AE36" s="25">
        <v>0.05</v>
      </c>
      <c r="AF36" s="25">
        <v>0.05</v>
      </c>
      <c r="AG36" s="25">
        <v>0.05</v>
      </c>
      <c r="AH36" s="25">
        <v>0.05</v>
      </c>
      <c r="AI36" s="25">
        <v>0.05</v>
      </c>
      <c r="AJ36" s="25">
        <v>0.05</v>
      </c>
      <c r="AK36" s="25">
        <v>0.05</v>
      </c>
      <c r="AL36" s="25">
        <v>0.05</v>
      </c>
      <c r="AM36" s="25">
        <v>0.05</v>
      </c>
      <c r="AN36" s="25">
        <v>0.05</v>
      </c>
      <c r="AO36" s="25">
        <v>0.05</v>
      </c>
      <c r="AP36" s="25">
        <v>0.05</v>
      </c>
      <c r="AQ36" s="8"/>
    </row>
    <row r="37" spans="2:44">
      <c r="B37" s="5"/>
      <c r="F37" s="69" t="s">
        <v>3</v>
      </c>
      <c r="G37" s="53"/>
      <c r="H37" s="95">
        <f t="shared" ref="H37" si="141">1-SUM(H38,H36)</f>
        <v>0.782274741506647</v>
      </c>
      <c r="I37" s="95">
        <f t="shared" ref="I37" si="142">1-SUM(I38,I36)</f>
        <v>0.7776640641485546</v>
      </c>
      <c r="J37" s="95">
        <f t="shared" ref="J37" si="143">1-SUM(J38,J36)</f>
        <v>0.77305338679046209</v>
      </c>
      <c r="K37" s="95">
        <f t="shared" ref="K37" si="144">1-SUM(K38,K36)</f>
        <v>0.7684427094323697</v>
      </c>
      <c r="L37" s="95">
        <f t="shared" ref="L37" si="145">1-SUM(L38,L36)</f>
        <v>0.7638320320742773</v>
      </c>
      <c r="M37" s="95">
        <f t="shared" ref="M37" si="146">1-SUM(M38,M36)</f>
        <v>0.75922135471618479</v>
      </c>
      <c r="N37" s="95">
        <f t="shared" ref="N37" si="147">1-SUM(N38,N36)</f>
        <v>0.7546106773580924</v>
      </c>
      <c r="O37" s="95">
        <f t="shared" ref="O37" si="148">1-SUM(O38,O36)</f>
        <v>0.75</v>
      </c>
      <c r="P37" s="95">
        <f t="shared" ref="P37" si="149">1-SUM(P38,P36)</f>
        <v>0.75</v>
      </c>
      <c r="Q37" s="95">
        <f t="shared" ref="Q37" si="150">1-SUM(Q38,Q36)</f>
        <v>0.75</v>
      </c>
      <c r="R37" s="95">
        <f t="shared" ref="R37" si="151">1-SUM(R38,R36)</f>
        <v>0.75</v>
      </c>
      <c r="S37" s="95">
        <f t="shared" ref="S37" si="152">1-SUM(S38,S36)</f>
        <v>0.75</v>
      </c>
      <c r="T37" s="95">
        <f t="shared" ref="T37" si="153">1-SUM(T38,T36)</f>
        <v>0.75</v>
      </c>
      <c r="U37" s="95">
        <f t="shared" ref="U37" si="154">1-SUM(U38,U36)</f>
        <v>0.75</v>
      </c>
      <c r="V37" s="95">
        <f t="shared" ref="V37" si="155">1-SUM(V38,V36)</f>
        <v>0.75</v>
      </c>
      <c r="W37" s="95">
        <f t="shared" ref="W37" si="156">1-SUM(W38,W36)</f>
        <v>0.75</v>
      </c>
      <c r="X37" s="95">
        <f t="shared" ref="X37" si="157">1-SUM(X38,X36)</f>
        <v>0.75</v>
      </c>
      <c r="Y37" s="95">
        <f t="shared" ref="Y37" si="158">1-SUM(Y38,Y36)</f>
        <v>0.75</v>
      </c>
      <c r="Z37" s="95">
        <f t="shared" ref="Z37" si="159">1-SUM(Z38,Z36)</f>
        <v>0.75</v>
      </c>
      <c r="AA37" s="95">
        <f t="shared" ref="AA37" si="160">1-SUM(AA38,AA36)</f>
        <v>0.75</v>
      </c>
      <c r="AB37" s="95">
        <f t="shared" ref="AB37" si="161">1-SUM(AB38,AB36)</f>
        <v>0.75</v>
      </c>
      <c r="AC37" s="95">
        <f t="shared" ref="AC37" si="162">1-SUM(AC38,AC36)</f>
        <v>0.75</v>
      </c>
      <c r="AD37" s="95">
        <f t="shared" ref="AD37" si="163">1-SUM(AD38,AD36)</f>
        <v>0.75</v>
      </c>
      <c r="AE37" s="95">
        <f t="shared" ref="AE37" si="164">1-SUM(AE38,AE36)</f>
        <v>0.75</v>
      </c>
      <c r="AF37" s="95">
        <f t="shared" ref="AF37" si="165">1-SUM(AF38,AF36)</f>
        <v>0.75</v>
      </c>
      <c r="AG37" s="95">
        <f t="shared" ref="AG37" si="166">1-SUM(AG38,AG36)</f>
        <v>0.75</v>
      </c>
      <c r="AH37" s="95">
        <f t="shared" ref="AH37" si="167">1-SUM(AH38,AH36)</f>
        <v>0.75</v>
      </c>
      <c r="AI37" s="95">
        <f t="shared" ref="AI37" si="168">1-SUM(AI38,AI36)</f>
        <v>0.75</v>
      </c>
      <c r="AJ37" s="95">
        <f t="shared" ref="AJ37" si="169">1-SUM(AJ38,AJ36)</f>
        <v>0.75</v>
      </c>
      <c r="AK37" s="95">
        <f t="shared" ref="AK37" si="170">1-SUM(AK38,AK36)</f>
        <v>0.75</v>
      </c>
      <c r="AL37" s="95">
        <f t="shared" ref="AL37" si="171">1-SUM(AL38,AL36)</f>
        <v>0.75</v>
      </c>
      <c r="AM37" s="95">
        <f t="shared" ref="AM37" si="172">1-SUM(AM38,AM36)</f>
        <v>0.75</v>
      </c>
      <c r="AN37" s="95">
        <f t="shared" ref="AN37" si="173">1-SUM(AN38,AN36)</f>
        <v>0.75</v>
      </c>
      <c r="AO37" s="95">
        <f t="shared" ref="AO37" si="174">1-SUM(AO38,AO36)</f>
        <v>0.75</v>
      </c>
      <c r="AP37" s="95">
        <f t="shared" ref="AP37" si="175">1-SUM(AP38,AP36)</f>
        <v>0.75</v>
      </c>
      <c r="AQ37" s="8"/>
    </row>
    <row r="38" spans="2:44">
      <c r="B38" s="5"/>
      <c r="F38" s="69" t="s">
        <v>4</v>
      </c>
      <c r="G38" s="53"/>
      <c r="H38" s="25">
        <v>0.2</v>
      </c>
      <c r="I38" s="25">
        <v>0.2</v>
      </c>
      <c r="J38" s="25">
        <v>0.2</v>
      </c>
      <c r="K38" s="25">
        <v>0.2</v>
      </c>
      <c r="L38" s="25">
        <v>0.2</v>
      </c>
      <c r="M38" s="25">
        <v>0.2</v>
      </c>
      <c r="N38" s="25">
        <v>0.2</v>
      </c>
      <c r="O38" s="25">
        <v>0.2</v>
      </c>
      <c r="P38" s="25">
        <v>0.2</v>
      </c>
      <c r="Q38" s="25">
        <v>0.2</v>
      </c>
      <c r="R38" s="25">
        <v>0.2</v>
      </c>
      <c r="S38" s="25">
        <v>0.2</v>
      </c>
      <c r="T38" s="25">
        <v>0.2</v>
      </c>
      <c r="U38" s="25">
        <v>0.2</v>
      </c>
      <c r="V38" s="25">
        <v>0.2</v>
      </c>
      <c r="W38" s="25">
        <v>0.2</v>
      </c>
      <c r="X38" s="25">
        <v>0.2</v>
      </c>
      <c r="Y38" s="25">
        <v>0.2</v>
      </c>
      <c r="Z38" s="25">
        <v>0.2</v>
      </c>
      <c r="AA38" s="25">
        <v>0.2</v>
      </c>
      <c r="AB38" s="25">
        <v>0.2</v>
      </c>
      <c r="AC38" s="25">
        <v>0.2</v>
      </c>
      <c r="AD38" s="25">
        <v>0.2</v>
      </c>
      <c r="AE38" s="25">
        <v>0.2</v>
      </c>
      <c r="AF38" s="25">
        <v>0.2</v>
      </c>
      <c r="AG38" s="25">
        <v>0.2</v>
      </c>
      <c r="AH38" s="25">
        <v>0.2</v>
      </c>
      <c r="AI38" s="25">
        <v>0.2</v>
      </c>
      <c r="AJ38" s="25">
        <v>0.2</v>
      </c>
      <c r="AK38" s="25">
        <v>0.2</v>
      </c>
      <c r="AL38" s="25">
        <v>0.2</v>
      </c>
      <c r="AM38" s="25">
        <v>0.2</v>
      </c>
      <c r="AN38" s="25">
        <v>0.2</v>
      </c>
      <c r="AO38" s="25">
        <v>0.2</v>
      </c>
      <c r="AP38" s="25">
        <v>0.2</v>
      </c>
      <c r="AQ38" s="8"/>
    </row>
    <row r="39" spans="2:44">
      <c r="B39" s="5"/>
      <c r="F39" s="69"/>
      <c r="G39" s="53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8"/>
    </row>
    <row r="40" spans="2:44" s="21" customFormat="1">
      <c r="B40" s="5"/>
      <c r="E40" s="36">
        <f>E35+1</f>
        <v>7</v>
      </c>
      <c r="F40" s="103" t="str">
        <f>LOOKUP(E40,CAPEX!$E$11:$E$17,CAPEX!$F$11:$F$17)</f>
        <v>Seropedica</v>
      </c>
      <c r="G40" s="50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8"/>
      <c r="AR40" s="16"/>
    </row>
    <row r="41" spans="2:44">
      <c r="B41" s="5"/>
      <c r="F41" s="69" t="s">
        <v>2</v>
      </c>
      <c r="G41" s="53"/>
      <c r="H41" s="25">
        <v>5.5639858371269607E-4</v>
      </c>
      <c r="I41" s="25">
        <v>7.6197702146108826E-3</v>
      </c>
      <c r="J41" s="25">
        <v>1.4683141845509069E-2</v>
      </c>
      <c r="K41" s="25">
        <v>2.1746513476407256E-2</v>
      </c>
      <c r="L41" s="25">
        <v>2.8809885107305443E-2</v>
      </c>
      <c r="M41" s="25">
        <v>3.5873256738203629E-2</v>
      </c>
      <c r="N41" s="25">
        <v>4.2936628369101816E-2</v>
      </c>
      <c r="O41" s="25">
        <v>0.05</v>
      </c>
      <c r="P41" s="25">
        <v>0.05</v>
      </c>
      <c r="Q41" s="25">
        <v>0.05</v>
      </c>
      <c r="R41" s="25">
        <v>0.05</v>
      </c>
      <c r="S41" s="25">
        <v>0.05</v>
      </c>
      <c r="T41" s="25">
        <v>0.05</v>
      </c>
      <c r="U41" s="25">
        <v>0.05</v>
      </c>
      <c r="V41" s="25">
        <v>0.05</v>
      </c>
      <c r="W41" s="25">
        <v>0.05</v>
      </c>
      <c r="X41" s="25">
        <v>0.05</v>
      </c>
      <c r="Y41" s="25">
        <v>0.05</v>
      </c>
      <c r="Z41" s="25">
        <v>0.05</v>
      </c>
      <c r="AA41" s="25">
        <v>0.05</v>
      </c>
      <c r="AB41" s="25">
        <v>0.05</v>
      </c>
      <c r="AC41" s="25">
        <v>0.05</v>
      </c>
      <c r="AD41" s="25">
        <v>0.05</v>
      </c>
      <c r="AE41" s="25">
        <v>0.05</v>
      </c>
      <c r="AF41" s="25">
        <v>0.05</v>
      </c>
      <c r="AG41" s="25">
        <v>0.05</v>
      </c>
      <c r="AH41" s="25">
        <v>0.05</v>
      </c>
      <c r="AI41" s="25">
        <v>0.05</v>
      </c>
      <c r="AJ41" s="25">
        <v>0.05</v>
      </c>
      <c r="AK41" s="25">
        <v>0.05</v>
      </c>
      <c r="AL41" s="25">
        <v>0.05</v>
      </c>
      <c r="AM41" s="25">
        <v>0.05</v>
      </c>
      <c r="AN41" s="25">
        <v>0.05</v>
      </c>
      <c r="AO41" s="25">
        <v>0.05</v>
      </c>
      <c r="AP41" s="25">
        <v>0.05</v>
      </c>
      <c r="AQ41" s="8"/>
    </row>
    <row r="42" spans="2:44">
      <c r="B42" s="5"/>
      <c r="F42" s="69" t="s">
        <v>3</v>
      </c>
      <c r="G42" s="53"/>
      <c r="H42" s="95">
        <f t="shared" ref="H42" si="176">1-SUM(H43,H41)</f>
        <v>0.54944360141628734</v>
      </c>
      <c r="I42" s="95">
        <f t="shared" ref="I42" si="177">1-SUM(I43,I41)</f>
        <v>0.54238022978538913</v>
      </c>
      <c r="J42" s="95">
        <f t="shared" ref="J42" si="178">1-SUM(J43,J41)</f>
        <v>0.53531685815449093</v>
      </c>
      <c r="K42" s="95">
        <f t="shared" ref="K42" si="179">1-SUM(K43,K41)</f>
        <v>0.52825348652359272</v>
      </c>
      <c r="L42" s="95">
        <f t="shared" ref="L42" si="180">1-SUM(L43,L41)</f>
        <v>0.52119011489269451</v>
      </c>
      <c r="M42" s="95">
        <f t="shared" ref="M42" si="181">1-SUM(M43,M41)</f>
        <v>0.51412674326179642</v>
      </c>
      <c r="N42" s="95">
        <f t="shared" ref="N42" si="182">1-SUM(N43,N41)</f>
        <v>0.5070633716308981</v>
      </c>
      <c r="O42" s="95">
        <f t="shared" ref="O42" si="183">1-SUM(O43,O41)</f>
        <v>0.5</v>
      </c>
      <c r="P42" s="95">
        <f t="shared" ref="P42" si="184">1-SUM(P43,P41)</f>
        <v>0.5</v>
      </c>
      <c r="Q42" s="95">
        <f t="shared" ref="Q42" si="185">1-SUM(Q43,Q41)</f>
        <v>0.5</v>
      </c>
      <c r="R42" s="95">
        <f t="shared" ref="R42" si="186">1-SUM(R43,R41)</f>
        <v>0.5</v>
      </c>
      <c r="S42" s="95">
        <f t="shared" ref="S42" si="187">1-SUM(S43,S41)</f>
        <v>0.5</v>
      </c>
      <c r="T42" s="95">
        <f t="shared" ref="T42" si="188">1-SUM(T43,T41)</f>
        <v>0.5</v>
      </c>
      <c r="U42" s="95">
        <f t="shared" ref="U42" si="189">1-SUM(U43,U41)</f>
        <v>0.5</v>
      </c>
      <c r="V42" s="95">
        <f t="shared" ref="V42" si="190">1-SUM(V43,V41)</f>
        <v>0.5</v>
      </c>
      <c r="W42" s="95">
        <f t="shared" ref="W42" si="191">1-SUM(W43,W41)</f>
        <v>0.5</v>
      </c>
      <c r="X42" s="95">
        <f t="shared" ref="X42" si="192">1-SUM(X43,X41)</f>
        <v>0.5</v>
      </c>
      <c r="Y42" s="95">
        <f t="shared" ref="Y42" si="193">1-SUM(Y43,Y41)</f>
        <v>0.5</v>
      </c>
      <c r="Z42" s="95">
        <f t="shared" ref="Z42" si="194">1-SUM(Z43,Z41)</f>
        <v>0.5</v>
      </c>
      <c r="AA42" s="95">
        <f t="shared" ref="AA42" si="195">1-SUM(AA43,AA41)</f>
        <v>0.5</v>
      </c>
      <c r="AB42" s="95">
        <f t="shared" ref="AB42" si="196">1-SUM(AB43,AB41)</f>
        <v>0.5</v>
      </c>
      <c r="AC42" s="95">
        <f t="shared" ref="AC42" si="197">1-SUM(AC43,AC41)</f>
        <v>0.5</v>
      </c>
      <c r="AD42" s="95">
        <f t="shared" ref="AD42" si="198">1-SUM(AD43,AD41)</f>
        <v>0.5</v>
      </c>
      <c r="AE42" s="95">
        <f t="shared" ref="AE42" si="199">1-SUM(AE43,AE41)</f>
        <v>0.5</v>
      </c>
      <c r="AF42" s="95">
        <f t="shared" ref="AF42" si="200">1-SUM(AF43,AF41)</f>
        <v>0.5</v>
      </c>
      <c r="AG42" s="95">
        <f t="shared" ref="AG42" si="201">1-SUM(AG43,AG41)</f>
        <v>0.5</v>
      </c>
      <c r="AH42" s="95">
        <f t="shared" ref="AH42" si="202">1-SUM(AH43,AH41)</f>
        <v>0.5</v>
      </c>
      <c r="AI42" s="95">
        <f t="shared" ref="AI42" si="203">1-SUM(AI43,AI41)</f>
        <v>0.5</v>
      </c>
      <c r="AJ42" s="95">
        <f t="shared" ref="AJ42" si="204">1-SUM(AJ43,AJ41)</f>
        <v>0.5</v>
      </c>
      <c r="AK42" s="95">
        <f t="shared" ref="AK42" si="205">1-SUM(AK43,AK41)</f>
        <v>0.5</v>
      </c>
      <c r="AL42" s="95">
        <f t="shared" ref="AL42" si="206">1-SUM(AL43,AL41)</f>
        <v>0.5</v>
      </c>
      <c r="AM42" s="95">
        <f t="shared" ref="AM42" si="207">1-SUM(AM43,AM41)</f>
        <v>0.5</v>
      </c>
      <c r="AN42" s="95">
        <f t="shared" ref="AN42" si="208">1-SUM(AN43,AN41)</f>
        <v>0.5</v>
      </c>
      <c r="AO42" s="95">
        <f t="shared" ref="AO42" si="209">1-SUM(AO43,AO41)</f>
        <v>0.5</v>
      </c>
      <c r="AP42" s="95">
        <f t="shared" ref="AP42" si="210">1-SUM(AP43,AP41)</f>
        <v>0.5</v>
      </c>
      <c r="AQ42" s="8"/>
    </row>
    <row r="43" spans="2:44">
      <c r="B43" s="5"/>
      <c r="F43" s="69" t="s">
        <v>4</v>
      </c>
      <c r="G43" s="53"/>
      <c r="H43" s="25">
        <v>0.45</v>
      </c>
      <c r="I43" s="25">
        <v>0.45</v>
      </c>
      <c r="J43" s="25">
        <v>0.45</v>
      </c>
      <c r="K43" s="25">
        <v>0.45</v>
      </c>
      <c r="L43" s="25">
        <v>0.45</v>
      </c>
      <c r="M43" s="25">
        <v>0.45</v>
      </c>
      <c r="N43" s="25">
        <v>0.45</v>
      </c>
      <c r="O43" s="25">
        <v>0.45</v>
      </c>
      <c r="P43" s="25">
        <v>0.45</v>
      </c>
      <c r="Q43" s="25">
        <v>0.45</v>
      </c>
      <c r="R43" s="25">
        <v>0.45</v>
      </c>
      <c r="S43" s="25">
        <v>0.45</v>
      </c>
      <c r="T43" s="25">
        <v>0.45</v>
      </c>
      <c r="U43" s="25">
        <v>0.45</v>
      </c>
      <c r="V43" s="25">
        <v>0.45</v>
      </c>
      <c r="W43" s="25">
        <v>0.45</v>
      </c>
      <c r="X43" s="25">
        <v>0.45</v>
      </c>
      <c r="Y43" s="25">
        <v>0.45</v>
      </c>
      <c r="Z43" s="25">
        <v>0.45</v>
      </c>
      <c r="AA43" s="25">
        <v>0.45</v>
      </c>
      <c r="AB43" s="25">
        <v>0.45</v>
      </c>
      <c r="AC43" s="25">
        <v>0.45</v>
      </c>
      <c r="AD43" s="25">
        <v>0.45</v>
      </c>
      <c r="AE43" s="25">
        <v>0.45</v>
      </c>
      <c r="AF43" s="25">
        <v>0.45</v>
      </c>
      <c r="AG43" s="25">
        <v>0.45</v>
      </c>
      <c r="AH43" s="25">
        <v>0.45</v>
      </c>
      <c r="AI43" s="25">
        <v>0.45</v>
      </c>
      <c r="AJ43" s="25">
        <v>0.45</v>
      </c>
      <c r="AK43" s="25">
        <v>0.45</v>
      </c>
      <c r="AL43" s="25">
        <v>0.45</v>
      </c>
      <c r="AM43" s="25">
        <v>0.45</v>
      </c>
      <c r="AN43" s="25">
        <v>0.45</v>
      </c>
      <c r="AO43" s="25">
        <v>0.45</v>
      </c>
      <c r="AP43" s="25">
        <v>0.45</v>
      </c>
      <c r="AQ43" s="8"/>
    </row>
    <row r="44" spans="2:44">
      <c r="B44" s="5"/>
      <c r="F44" s="69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8"/>
    </row>
    <row r="45" spans="2:44" ht="13.5" thickBot="1">
      <c r="B45" s="5"/>
      <c r="D45" s="19" t="s">
        <v>102</v>
      </c>
      <c r="E45" s="19"/>
      <c r="F45" s="10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8"/>
    </row>
    <row r="46" spans="2:44" ht="13.5" thickTop="1">
      <c r="B46" s="5"/>
      <c r="D46" s="20"/>
      <c r="E46" s="20"/>
      <c r="F46" s="49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8"/>
    </row>
    <row r="47" spans="2:44">
      <c r="B47" s="5"/>
      <c r="E47" s="18">
        <v>1</v>
      </c>
      <c r="F47" s="48" t="str">
        <f>CAPEX!F11</f>
        <v>Pinheiral</v>
      </c>
      <c r="G47" s="100">
        <v>0.82598768703877357</v>
      </c>
      <c r="H47" s="100">
        <v>0.82600505030261739</v>
      </c>
      <c r="I47" s="100">
        <v>0.84092073627369834</v>
      </c>
      <c r="J47" s="100">
        <v>0.85581359283526537</v>
      </c>
      <c r="K47" s="100">
        <v>0.87072286858668702</v>
      </c>
      <c r="L47" s="100">
        <v>0.88565308883210581</v>
      </c>
      <c r="M47" s="100">
        <v>0.90054798578199047</v>
      </c>
      <c r="N47" s="100">
        <v>0.91545029922639032</v>
      </c>
      <c r="O47" s="100">
        <v>0.93036221718643219</v>
      </c>
      <c r="P47" s="100">
        <v>0.94527786643969214</v>
      </c>
      <c r="Q47" s="100">
        <v>0.96017823310644868</v>
      </c>
      <c r="R47" s="100">
        <v>0.97507550248203556</v>
      </c>
      <c r="S47" s="100">
        <v>0.99000412201154164</v>
      </c>
      <c r="T47" s="100">
        <v>0.99000577897134312</v>
      </c>
      <c r="U47" s="100">
        <v>0.99000740192450032</v>
      </c>
      <c r="V47" s="100">
        <v>0.98999032397984721</v>
      </c>
      <c r="W47" s="100">
        <v>0.99000628743505736</v>
      </c>
      <c r="X47" s="100">
        <v>0.9899894971773664</v>
      </c>
      <c r="Y47" s="100">
        <v>0.99000520901159006</v>
      </c>
      <c r="Z47" s="100">
        <v>0.98998869691587277</v>
      </c>
      <c r="AA47" s="100">
        <v>0.99000289305345723</v>
      </c>
      <c r="AB47" s="100">
        <v>0.98998496144370141</v>
      </c>
      <c r="AC47" s="100">
        <v>0.989999044494697</v>
      </c>
      <c r="AD47" s="100">
        <v>0.99001331557922767</v>
      </c>
      <c r="AE47" s="100">
        <v>0.98999558164489054</v>
      </c>
      <c r="AF47" s="100">
        <v>0.99001574803149606</v>
      </c>
      <c r="AG47" s="100">
        <v>0.9900044005783617</v>
      </c>
      <c r="AH47" s="100">
        <v>0.98999309868875085</v>
      </c>
      <c r="AI47" s="100">
        <v>0.99001314883225844</v>
      </c>
      <c r="AJ47" s="100">
        <v>0.99000187464850342</v>
      </c>
      <c r="AK47" s="100">
        <v>0.99</v>
      </c>
      <c r="AL47" s="100">
        <v>0.98999781202137971</v>
      </c>
      <c r="AM47" s="100">
        <v>0.98999593584893864</v>
      </c>
      <c r="AN47" s="100">
        <v>0.98999405897251491</v>
      </c>
      <c r="AO47" s="100">
        <v>0.98998723257316534</v>
      </c>
      <c r="AP47" s="100">
        <v>0.98999671855803173</v>
      </c>
      <c r="AQ47" s="8"/>
    </row>
    <row r="48" spans="2:44">
      <c r="B48" s="5"/>
      <c r="E48" s="18">
        <f>E47+1</f>
        <v>2</v>
      </c>
      <c r="F48" s="48" t="str">
        <f>CAPEX!F12</f>
        <v>Pirai</v>
      </c>
      <c r="G48" s="100">
        <v>0.94498359809404731</v>
      </c>
      <c r="H48" s="100">
        <v>0.9449793967070873</v>
      </c>
      <c r="I48" s="100">
        <v>0.94907503049538566</v>
      </c>
      <c r="J48" s="100">
        <v>0.95318617560488061</v>
      </c>
      <c r="K48" s="100">
        <v>0.95725712009297392</v>
      </c>
      <c r="L48" s="100">
        <v>0.9613450154781602</v>
      </c>
      <c r="M48" s="100">
        <v>0.96545331414495439</v>
      </c>
      <c r="N48" s="100">
        <v>0.96952887608192129</v>
      </c>
      <c r="O48" s="100">
        <v>0.97362457665374846</v>
      </c>
      <c r="P48" s="100">
        <v>0.97773944118553524</v>
      </c>
      <c r="Q48" s="100">
        <v>0.98182407613603118</v>
      </c>
      <c r="R48" s="100">
        <v>0.98590762747801131</v>
      </c>
      <c r="S48" s="100">
        <v>0.98999013433023419</v>
      </c>
      <c r="T48" s="100">
        <v>0.98998831645775331</v>
      </c>
      <c r="U48" s="100">
        <v>0.98998654130775199</v>
      </c>
      <c r="V48" s="100">
        <v>0.98999707888288369</v>
      </c>
      <c r="W48" s="100">
        <v>0.99000740474563087</v>
      </c>
      <c r="X48" s="100">
        <v>0.99001752521286646</v>
      </c>
      <c r="Y48" s="100">
        <v>0.98998184188230709</v>
      </c>
      <c r="Z48" s="100">
        <v>0.9899920142474391</v>
      </c>
      <c r="AA48" s="100">
        <v>0.99002182285863827</v>
      </c>
      <c r="AB48" s="100">
        <v>0.99000665074669925</v>
      </c>
      <c r="AC48" s="100">
        <v>0.98999165454691562</v>
      </c>
      <c r="AD48" s="100">
        <v>0.99002094979816702</v>
      </c>
      <c r="AE48" s="100">
        <v>0.99000604353343535</v>
      </c>
      <c r="AF48" s="100">
        <v>0.98998030444462304</v>
      </c>
      <c r="AG48" s="100">
        <v>0.98999832159238965</v>
      </c>
      <c r="AH48" s="100">
        <v>0.99001623021916341</v>
      </c>
      <c r="AI48" s="100">
        <v>0.9899906923937245</v>
      </c>
      <c r="AJ48" s="100">
        <v>0.99000851663752309</v>
      </c>
      <c r="AK48" s="100">
        <v>0.98999973453344714</v>
      </c>
      <c r="AL48" s="100">
        <v>0.98999096406874953</v>
      </c>
      <c r="AM48" s="100">
        <v>0.98998220522030611</v>
      </c>
      <c r="AN48" s="100">
        <v>0.99001655275253297</v>
      </c>
      <c r="AO48" s="100">
        <v>0.99000778856625238</v>
      </c>
      <c r="AP48" s="100">
        <v>0.98999903596489458</v>
      </c>
      <c r="AQ48" s="8"/>
    </row>
    <row r="49" spans="2:43">
      <c r="B49" s="5"/>
      <c r="E49" s="18">
        <f t="shared" ref="E49:E53" si="211">E48+1</f>
        <v>3</v>
      </c>
      <c r="F49" s="48" t="str">
        <f>CAPEX!F13</f>
        <v>Rio Claro</v>
      </c>
      <c r="G49" s="100">
        <v>0.8500613416192665</v>
      </c>
      <c r="H49" s="100">
        <v>0.84996767748475033</v>
      </c>
      <c r="I49" s="100">
        <v>0.88502913958320795</v>
      </c>
      <c r="J49" s="100">
        <v>0.91998334732886022</v>
      </c>
      <c r="K49" s="100">
        <v>0.95496317398575103</v>
      </c>
      <c r="L49" s="100">
        <v>0.99004581925928092</v>
      </c>
      <c r="M49" s="100">
        <v>0.98995697050182385</v>
      </c>
      <c r="N49" s="100">
        <v>0.98999483572536662</v>
      </c>
      <c r="O49" s="100">
        <v>0.99003193765790165</v>
      </c>
      <c r="P49" s="100">
        <v>0.98994588714353904</v>
      </c>
      <c r="Q49" s="100">
        <v>0.98996391991635746</v>
      </c>
      <c r="R49" s="100">
        <v>0.9899816810059513</v>
      </c>
      <c r="S49" s="100">
        <v>0.98999917650621694</v>
      </c>
      <c r="T49" s="100">
        <v>0.99001641233015458</v>
      </c>
      <c r="U49" s="100">
        <v>0.99003339421653003</v>
      </c>
      <c r="V49" s="100">
        <v>0.98996911848120761</v>
      </c>
      <c r="W49" s="100">
        <v>0.99002222048149258</v>
      </c>
      <c r="X49" s="100">
        <v>0.98995862598593543</v>
      </c>
      <c r="Y49" s="100">
        <v>0.99001126360238656</v>
      </c>
      <c r="Z49" s="100">
        <v>0.98994833614208566</v>
      </c>
      <c r="AA49" s="100">
        <v>0.9899545397608811</v>
      </c>
      <c r="AB49" s="100">
        <v>0.98996071189355805</v>
      </c>
      <c r="AC49" s="100">
        <v>0.98996685277921881</v>
      </c>
      <c r="AD49" s="100">
        <v>0.98997296265455081</v>
      </c>
      <c r="AE49" s="100">
        <v>0.98997904175385698</v>
      </c>
      <c r="AF49" s="100">
        <v>0.99000258502875604</v>
      </c>
      <c r="AG49" s="100">
        <v>0.99002610782755274</v>
      </c>
      <c r="AH49" s="100">
        <v>0.99004961017694781</v>
      </c>
      <c r="AI49" s="100">
        <v>0.98995968166922033</v>
      </c>
      <c r="AJ49" s="100">
        <v>0.9899831924532464</v>
      </c>
      <c r="AK49" s="100">
        <v>0.99002813560073666</v>
      </c>
      <c r="AL49" s="100">
        <v>0.98995952278495536</v>
      </c>
      <c r="AM49" s="100">
        <v>0.99000456032437334</v>
      </c>
      <c r="AN49" s="100">
        <v>0.99004972644928657</v>
      </c>
      <c r="AO49" s="100">
        <v>0.98998085023725824</v>
      </c>
      <c r="AP49" s="100">
        <v>0.99002611174007549</v>
      </c>
      <c r="AQ49" s="8"/>
    </row>
    <row r="50" spans="2:43">
      <c r="B50" s="5"/>
      <c r="E50" s="18">
        <f t="shared" si="211"/>
        <v>4</v>
      </c>
      <c r="F50" s="48" t="str">
        <f>CAPEX!F14</f>
        <v>Itaguai</v>
      </c>
      <c r="G50" s="100">
        <v>0.87100064961980794</v>
      </c>
      <c r="H50" s="100">
        <v>0.87100357382228</v>
      </c>
      <c r="I50" s="100">
        <v>0.90075100112169659</v>
      </c>
      <c r="J50" s="100">
        <v>0.93050188516765886</v>
      </c>
      <c r="K50" s="100">
        <v>0.9602489374900508</v>
      </c>
      <c r="L50" s="100">
        <v>0.98999774621004044</v>
      </c>
      <c r="M50" s="100">
        <v>0.98999846785744716</v>
      </c>
      <c r="N50" s="100">
        <v>0.98999917600862308</v>
      </c>
      <c r="O50" s="100">
        <v>0.98999987103867026</v>
      </c>
      <c r="P50" s="100">
        <v>0.99000055330891745</v>
      </c>
      <c r="Q50" s="100">
        <v>0.99000168025351376</v>
      </c>
      <c r="R50" s="100">
        <v>0.99000279592158746</v>
      </c>
      <c r="S50" s="100">
        <v>0.98999718444724727</v>
      </c>
      <c r="T50" s="100">
        <v>0.98999831133253902</v>
      </c>
      <c r="U50" s="100">
        <v>0.98999942710864364</v>
      </c>
      <c r="V50" s="100">
        <v>0.98999675006842935</v>
      </c>
      <c r="W50" s="100">
        <v>0.99000071160303849</v>
      </c>
      <c r="X50" s="100">
        <v>0.98999804031710203</v>
      </c>
      <c r="Y50" s="100">
        <v>0.99000198884273838</v>
      </c>
      <c r="Z50" s="100">
        <v>0.98999932328885509</v>
      </c>
      <c r="AA50" s="100">
        <v>0.9900020257706228</v>
      </c>
      <c r="AB50" s="100">
        <v>0.98999811396303994</v>
      </c>
      <c r="AC50" s="100">
        <v>0.99000082255522692</v>
      </c>
      <c r="AD50" s="100">
        <v>0.98999689758202547</v>
      </c>
      <c r="AE50" s="100">
        <v>0.98999961231002676</v>
      </c>
      <c r="AF50" s="100">
        <v>0.99000152885557002</v>
      </c>
      <c r="AG50" s="100">
        <v>0.9899967581903113</v>
      </c>
      <c r="AH50" s="100">
        <v>0.98999867847645084</v>
      </c>
      <c r="AI50" s="100">
        <v>0.99000061349349411</v>
      </c>
      <c r="AJ50" s="100">
        <v>0.99000256341159931</v>
      </c>
      <c r="AK50" s="100">
        <v>0.99000259664863466</v>
      </c>
      <c r="AL50" s="100">
        <v>0.99000263026456625</v>
      </c>
      <c r="AM50" s="100">
        <v>0.99000266426591077</v>
      </c>
      <c r="AN50" s="100">
        <v>0.99000269865933421</v>
      </c>
      <c r="AO50" s="100">
        <v>0.99000273345165801</v>
      </c>
      <c r="AP50" s="100">
        <v>0.99000276864986236</v>
      </c>
      <c r="AQ50" s="8"/>
    </row>
    <row r="51" spans="2:43">
      <c r="B51" s="5"/>
      <c r="E51" s="18">
        <f t="shared" si="211"/>
        <v>5</v>
      </c>
      <c r="F51" s="48" t="str">
        <f>CAPEX!F15</f>
        <v>Paracambi</v>
      </c>
      <c r="G51" s="100">
        <v>0.77769152196118485</v>
      </c>
      <c r="H51" s="100">
        <v>0.77769917943328348</v>
      </c>
      <c r="I51" s="100">
        <v>0.83076369308296838</v>
      </c>
      <c r="J51" s="100">
        <v>0.88384288117146537</v>
      </c>
      <c r="K51" s="100">
        <v>0.93692229359235468</v>
      </c>
      <c r="L51" s="100">
        <v>0.98999514327343374</v>
      </c>
      <c r="M51" s="100">
        <v>0.98999730177697265</v>
      </c>
      <c r="N51" s="100">
        <v>0.98999961757619792</v>
      </c>
      <c r="O51" s="100">
        <v>0.99000170748828475</v>
      </c>
      <c r="P51" s="100">
        <v>0.99000395323883206</v>
      </c>
      <c r="Q51" s="100">
        <v>0.98999625327838137</v>
      </c>
      <c r="R51" s="100">
        <v>0.99000727082906093</v>
      </c>
      <c r="S51" s="100">
        <v>0.98999981446780083</v>
      </c>
      <c r="T51" s="100">
        <v>0.98999224491303228</v>
      </c>
      <c r="U51" s="100">
        <v>0.99000312402374258</v>
      </c>
      <c r="V51" s="100">
        <v>0.98999578577056269</v>
      </c>
      <c r="W51" s="100">
        <v>0.99000694216083895</v>
      </c>
      <c r="X51" s="100">
        <v>0.9899996356880032</v>
      </c>
      <c r="Y51" s="100">
        <v>0.98999237168077303</v>
      </c>
      <c r="Z51" s="100">
        <v>0.99000325980658477</v>
      </c>
      <c r="AA51" s="100">
        <v>0.99000760291082868</v>
      </c>
      <c r="AB51" s="100">
        <v>0.9899940289865562</v>
      </c>
      <c r="AC51" s="100">
        <v>0.98999837224864806</v>
      </c>
      <c r="AD51" s="100">
        <v>0.99000289247234075</v>
      </c>
      <c r="AE51" s="100">
        <v>0.99000722804481389</v>
      </c>
      <c r="AF51" s="100">
        <v>0.98999167481087347</v>
      </c>
      <c r="AG51" s="100">
        <v>0.98999401816303223</v>
      </c>
      <c r="AH51" s="100">
        <v>0.98999655053466717</v>
      </c>
      <c r="AI51" s="100">
        <v>0.98999909082643878</v>
      </c>
      <c r="AJ51" s="100">
        <v>0.99000145698258901</v>
      </c>
      <c r="AK51" s="100">
        <v>0.99000475094105178</v>
      </c>
      <c r="AL51" s="100">
        <v>0.99000806688178355</v>
      </c>
      <c r="AM51" s="100">
        <v>0.98999300982303817</v>
      </c>
      <c r="AN51" s="100">
        <v>0.98999630860095977</v>
      </c>
      <c r="AO51" s="100">
        <v>0.99000634860867776</v>
      </c>
      <c r="AP51" s="100">
        <v>0.98999418949998663</v>
      </c>
      <c r="AQ51" s="8"/>
    </row>
    <row r="52" spans="2:43">
      <c r="B52" s="5"/>
      <c r="E52" s="18">
        <f t="shared" si="211"/>
        <v>6</v>
      </c>
      <c r="F52" s="48" t="str">
        <f>CAPEX!F16</f>
        <v>Rio de Janeiro - APs 5</v>
      </c>
      <c r="G52" s="100">
        <v>0.94999976741499892</v>
      </c>
      <c r="H52" s="100">
        <v>0.9499997705747435</v>
      </c>
      <c r="I52" s="100">
        <v>0.95571410365336906</v>
      </c>
      <c r="J52" s="100">
        <v>0.96142860457684787</v>
      </c>
      <c r="K52" s="100">
        <v>0.96714265875421779</v>
      </c>
      <c r="L52" s="100">
        <v>0.97285728628092216</v>
      </c>
      <c r="M52" s="100">
        <v>0.97857141179449747</v>
      </c>
      <c r="N52" s="100">
        <v>0.98428590851560116</v>
      </c>
      <c r="O52" s="100">
        <v>0.98999991041647328</v>
      </c>
      <c r="P52" s="100">
        <v>0.99000011562035517</v>
      </c>
      <c r="Q52" s="100">
        <v>0.98999987193245909</v>
      </c>
      <c r="R52" s="100">
        <v>0.98999980019438727</v>
      </c>
      <c r="S52" s="100">
        <v>0.98999972876661524</v>
      </c>
      <c r="T52" s="100">
        <v>0.99000008143213081</v>
      </c>
      <c r="U52" s="100">
        <v>0.99000000970637736</v>
      </c>
      <c r="V52" s="100">
        <v>0.99000017022617848</v>
      </c>
      <c r="W52" s="100">
        <v>0.98999973844335976</v>
      </c>
      <c r="X52" s="100">
        <v>0.98999989894248486</v>
      </c>
      <c r="Y52" s="100">
        <v>0.99000005930832891</v>
      </c>
      <c r="Z52" s="100">
        <v>0.9900002195410581</v>
      </c>
      <c r="AA52" s="100">
        <v>0.9900000810262749</v>
      </c>
      <c r="AB52" s="100">
        <v>0.9899999421917115</v>
      </c>
      <c r="AC52" s="100">
        <v>0.99000022649407815</v>
      </c>
      <c r="AD52" s="100">
        <v>0.99000008750658341</v>
      </c>
      <c r="AE52" s="100">
        <v>0.98999994819710213</v>
      </c>
      <c r="AF52" s="100">
        <v>0.99000013244816631</v>
      </c>
      <c r="AG52" s="100">
        <v>0.98999971968118983</v>
      </c>
      <c r="AH52" s="100">
        <v>0.98999990430157614</v>
      </c>
      <c r="AI52" s="100">
        <v>0.99000008989869759</v>
      </c>
      <c r="AJ52" s="100">
        <v>0.9900002764803264</v>
      </c>
      <c r="AK52" s="100">
        <v>0.98999976338634577</v>
      </c>
      <c r="AL52" s="100">
        <v>0.99000002779998353</v>
      </c>
      <c r="AM52" s="100">
        <v>0.99000011957831713</v>
      </c>
      <c r="AN52" s="100">
        <v>0.98999977513774018</v>
      </c>
      <c r="AO52" s="100">
        <v>0.99000004278676323</v>
      </c>
      <c r="AP52" s="100">
        <v>0.98999969525636877</v>
      </c>
      <c r="AQ52" s="8"/>
    </row>
    <row r="53" spans="2:43">
      <c r="B53" s="5"/>
      <c r="E53" s="18">
        <f t="shared" si="211"/>
        <v>7</v>
      </c>
      <c r="F53" s="48" t="str">
        <f>CAPEX!F17</f>
        <v>Seropedica</v>
      </c>
      <c r="G53" s="100">
        <v>0.68399869465897967</v>
      </c>
      <c r="H53" s="100">
        <v>0.68399496652262692</v>
      </c>
      <c r="I53" s="100">
        <v>0.7604945471511052</v>
      </c>
      <c r="J53" s="100">
        <v>0.83700162780567211</v>
      </c>
      <c r="K53" s="100">
        <v>0.91350455861967927</v>
      </c>
      <c r="L53" s="100">
        <v>0.99000467487366706</v>
      </c>
      <c r="M53" s="100">
        <v>0.98999461248364506</v>
      </c>
      <c r="N53" s="100">
        <v>0.98999576367843056</v>
      </c>
      <c r="O53" s="100">
        <v>0.98999678007942471</v>
      </c>
      <c r="P53" s="100">
        <v>0.98999787865931266</v>
      </c>
      <c r="Q53" s="100">
        <v>0.98999536627490625</v>
      </c>
      <c r="R53" s="100">
        <v>0.99000345069170681</v>
      </c>
      <c r="S53" s="100">
        <v>0.99000103831377839</v>
      </c>
      <c r="T53" s="100">
        <v>0.9899986596141751</v>
      </c>
      <c r="U53" s="100">
        <v>0.98999631389252951</v>
      </c>
      <c r="V53" s="100">
        <v>0.98999765251028304</v>
      </c>
      <c r="W53" s="100">
        <v>0.98999898260250285</v>
      </c>
      <c r="X53" s="100">
        <v>0.99000020283564227</v>
      </c>
      <c r="Y53" s="100">
        <v>0.99000151645352075</v>
      </c>
      <c r="Z53" s="100">
        <v>0.99000282178417387</v>
      </c>
      <c r="AA53" s="100">
        <v>0.99000493707745163</v>
      </c>
      <c r="AB53" s="100">
        <v>0.98999707870375031</v>
      </c>
      <c r="AC53" s="100">
        <v>0.98999919429561289</v>
      </c>
      <c r="AD53" s="100">
        <v>0.99000140967033856</v>
      </c>
      <c r="AE53" s="100">
        <v>0.99000352343081488</v>
      </c>
      <c r="AF53" s="100">
        <v>0.99000181601727233</v>
      </c>
      <c r="AG53" s="100">
        <v>0.99000010111121217</v>
      </c>
      <c r="AH53" s="100">
        <v>0.98999827731220169</v>
      </c>
      <c r="AI53" s="100">
        <v>0.98999654703146267</v>
      </c>
      <c r="AJ53" s="100">
        <v>0.99000498732811526</v>
      </c>
      <c r="AK53" s="100">
        <v>0.99000429263506473</v>
      </c>
      <c r="AL53" s="100">
        <v>0.99000348954163842</v>
      </c>
      <c r="AM53" s="100">
        <v>0.99000278273058018</v>
      </c>
      <c r="AN53" s="100">
        <v>0.99000196648692285</v>
      </c>
      <c r="AO53" s="100">
        <v>0.98999548161861151</v>
      </c>
      <c r="AP53" s="100">
        <v>0.99000008118646743</v>
      </c>
      <c r="AQ53" s="8"/>
    </row>
    <row r="54" spans="2:43">
      <c r="B54" s="5"/>
      <c r="F54" s="69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8"/>
    </row>
    <row r="55" spans="2:43" ht="13.5" thickBot="1">
      <c r="B55" s="5"/>
      <c r="D55" s="19" t="s">
        <v>103</v>
      </c>
      <c r="E55" s="19"/>
      <c r="F55" s="10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8"/>
    </row>
    <row r="56" spans="2:43" ht="13.5" thickTop="1">
      <c r="B56" s="5"/>
      <c r="D56" s="20"/>
      <c r="E56" s="20"/>
      <c r="F56" s="49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8"/>
    </row>
    <row r="57" spans="2:43">
      <c r="B57" s="5"/>
      <c r="E57" s="18">
        <v>1</v>
      </c>
      <c r="F57" s="48" t="str">
        <f>F47</f>
        <v>Pinheiral</v>
      </c>
      <c r="G57" s="101">
        <v>7405.0572207460755</v>
      </c>
      <c r="H57" s="101">
        <v>7600.3838192671392</v>
      </c>
      <c r="I57" s="101">
        <v>7936.4210174489181</v>
      </c>
      <c r="J57" s="101">
        <v>8279.5094069486477</v>
      </c>
      <c r="K57" s="101">
        <v>8629.6489877663298</v>
      </c>
      <c r="L57" s="101">
        <v>8959.8787227771627</v>
      </c>
      <c r="M57" s="101">
        <v>9296.251907350972</v>
      </c>
      <c r="N57" s="101">
        <v>9638.7685414877651</v>
      </c>
      <c r="O57" s="101">
        <v>9987.4286251875346</v>
      </c>
      <c r="P57" s="101">
        <v>10342.232158450286</v>
      </c>
      <c r="Q57" s="101">
        <v>10651.288230757415</v>
      </c>
      <c r="R57" s="101">
        <v>10964.876294698146</v>
      </c>
      <c r="S57" s="101">
        <v>11282.99635027248</v>
      </c>
      <c r="T57" s="101">
        <v>11433.463999327096</v>
      </c>
      <c r="U57" s="101">
        <v>11583.931648381707</v>
      </c>
      <c r="V57" s="101">
        <v>11699.486664603273</v>
      </c>
      <c r="W57" s="101">
        <v>11815.041680824836</v>
      </c>
      <c r="X57" s="101">
        <v>11930.5966970464</v>
      </c>
      <c r="Y57" s="101">
        <v>12046.151713267964</v>
      </c>
      <c r="Z57" s="101">
        <v>12161.706729489528</v>
      </c>
      <c r="AA57" s="101">
        <v>12228.369830215279</v>
      </c>
      <c r="AB57" s="101">
        <v>12295.03293094103</v>
      </c>
      <c r="AC57" s="101">
        <v>12361.696031666785</v>
      </c>
      <c r="AD57" s="101">
        <v>12428.359132392536</v>
      </c>
      <c r="AE57" s="101">
        <v>12495.022233118287</v>
      </c>
      <c r="AF57" s="101">
        <v>12525.480537076057</v>
      </c>
      <c r="AG57" s="101">
        <v>12555.938841033827</v>
      </c>
      <c r="AH57" s="101">
        <v>12586.397144991599</v>
      </c>
      <c r="AI57" s="101">
        <v>12616.855448949369</v>
      </c>
      <c r="AJ57" s="101">
        <v>12647.313752907139</v>
      </c>
      <c r="AK57" s="101">
        <v>12647.456561262758</v>
      </c>
      <c r="AL57" s="101">
        <v>12647.599369618376</v>
      </c>
      <c r="AM57" s="101">
        <v>12647.742177973994</v>
      </c>
      <c r="AN57" s="101">
        <v>12647.884986329613</v>
      </c>
      <c r="AO57" s="101">
        <v>12648.027794685231</v>
      </c>
      <c r="AP57" s="101">
        <v>12648.170603040851</v>
      </c>
      <c r="AQ57" s="8"/>
    </row>
    <row r="58" spans="2:43">
      <c r="B58" s="5"/>
      <c r="E58" s="18">
        <f>E57+1</f>
        <v>2</v>
      </c>
      <c r="F58" s="48" t="str">
        <f t="shared" ref="F58:F63" si="212">F48</f>
        <v>Pirai</v>
      </c>
      <c r="G58" s="101">
        <v>8342.431928706621</v>
      </c>
      <c r="H58" s="101">
        <v>8584.4401594794199</v>
      </c>
      <c r="I58" s="101">
        <v>8864.658123543355</v>
      </c>
      <c r="J58" s="101">
        <v>9146.9713969646291</v>
      </c>
      <c r="K58" s="101">
        <v>9431.3799797432421</v>
      </c>
      <c r="L58" s="101">
        <v>9710.7534540867709</v>
      </c>
      <c r="M58" s="101">
        <v>9992.1615533808981</v>
      </c>
      <c r="N58" s="101">
        <v>10275.604277625622</v>
      </c>
      <c r="O58" s="101">
        <v>10561.08162682094</v>
      </c>
      <c r="P58" s="101">
        <v>10848.593600966857</v>
      </c>
      <c r="Q58" s="101">
        <v>11087.670120862629</v>
      </c>
      <c r="R58" s="101">
        <v>11328.360681715658</v>
      </c>
      <c r="S58" s="101">
        <v>11570.665283525939</v>
      </c>
      <c r="T58" s="101">
        <v>11765.964239354002</v>
      </c>
      <c r="U58" s="101">
        <v>11961.263195182064</v>
      </c>
      <c r="V58" s="101">
        <v>12139.686197246645</v>
      </c>
      <c r="W58" s="101">
        <v>12318.109199311224</v>
      </c>
      <c r="X58" s="101">
        <v>12496.532201375807</v>
      </c>
      <c r="Y58" s="101">
        <v>12674.955203440388</v>
      </c>
      <c r="Z58" s="101">
        <v>12853.378205504969</v>
      </c>
      <c r="AA58" s="101">
        <v>12967.409834865939</v>
      </c>
      <c r="AB58" s="101">
        <v>13081.441464226913</v>
      </c>
      <c r="AC58" s="101">
        <v>13195.473093587887</v>
      </c>
      <c r="AD58" s="101">
        <v>13309.504722948857</v>
      </c>
      <c r="AE58" s="101">
        <v>13423.536352309831</v>
      </c>
      <c r="AF58" s="101">
        <v>13492.241862653314</v>
      </c>
      <c r="AG58" s="101">
        <v>13560.947372996798</v>
      </c>
      <c r="AH58" s="101">
        <v>13629.652883340283</v>
      </c>
      <c r="AI58" s="101">
        <v>13698.358393683768</v>
      </c>
      <c r="AJ58" s="101">
        <v>13767.063904027247</v>
      </c>
      <c r="AK58" s="101">
        <v>13796.381259283504</v>
      </c>
      <c r="AL58" s="101">
        <v>13825.698614539759</v>
      </c>
      <c r="AM58" s="101">
        <v>13855.015969796015</v>
      </c>
      <c r="AN58" s="101">
        <v>13884.33332505227</v>
      </c>
      <c r="AO58" s="101">
        <v>13913.650680308523</v>
      </c>
      <c r="AP58" s="101">
        <v>13942.968035564774</v>
      </c>
      <c r="AQ58" s="8"/>
    </row>
    <row r="59" spans="2:43">
      <c r="B59" s="5"/>
      <c r="E59" s="18">
        <f t="shared" ref="E59:E63" si="213">E58+1</f>
        <v>3</v>
      </c>
      <c r="F59" s="48" t="str">
        <f t="shared" si="212"/>
        <v>Rio Claro</v>
      </c>
      <c r="G59" s="101">
        <v>5416.4116977448266</v>
      </c>
      <c r="H59" s="101">
        <v>5535.6258610181148</v>
      </c>
      <c r="I59" s="101">
        <v>5887.6863782328155</v>
      </c>
      <c r="J59" s="101">
        <v>6249.5645324229636</v>
      </c>
      <c r="K59" s="101">
        <v>6621.2603235885572</v>
      </c>
      <c r="L59" s="101">
        <v>6970.8406130506191</v>
      </c>
      <c r="M59" s="101">
        <v>7077.7569115958213</v>
      </c>
      <c r="N59" s="101">
        <v>7184.6732101410244</v>
      </c>
      <c r="O59" s="101">
        <v>7291.5895086862265</v>
      </c>
      <c r="P59" s="101">
        <v>7398.5058072314305</v>
      </c>
      <c r="Q59" s="101">
        <v>7473.1747318341395</v>
      </c>
      <c r="R59" s="101">
        <v>7547.8436564368485</v>
      </c>
      <c r="S59" s="101">
        <v>7622.5125810395548</v>
      </c>
      <c r="T59" s="101">
        <v>7697.1815056422638</v>
      </c>
      <c r="U59" s="101">
        <v>7771.8504302449737</v>
      </c>
      <c r="V59" s="101">
        <v>7818.3368269014354</v>
      </c>
      <c r="W59" s="101">
        <v>7864.8232235578962</v>
      </c>
      <c r="X59" s="101">
        <v>7911.3096202143579</v>
      </c>
      <c r="Y59" s="101">
        <v>7957.7960168708196</v>
      </c>
      <c r="Z59" s="101">
        <v>8004.2824135272822</v>
      </c>
      <c r="AA59" s="101">
        <v>8027.7685934344108</v>
      </c>
      <c r="AB59" s="101">
        <v>8051.2547733415413</v>
      </c>
      <c r="AC59" s="101">
        <v>8074.7409532486718</v>
      </c>
      <c r="AD59" s="101">
        <v>8098.2271331558004</v>
      </c>
      <c r="AE59" s="101">
        <v>8121.7133130629309</v>
      </c>
      <c r="AF59" s="101">
        <v>8126.4582037345635</v>
      </c>
      <c r="AG59" s="101">
        <v>8131.2030944061971</v>
      </c>
      <c r="AH59" s="101">
        <v>8135.9479850778298</v>
      </c>
      <c r="AI59" s="101">
        <v>8140.6928757494625</v>
      </c>
      <c r="AJ59" s="101">
        <v>8145.4377664210961</v>
      </c>
      <c r="AK59" s="101">
        <v>8134.8792555208856</v>
      </c>
      <c r="AL59" s="101">
        <v>8124.3207446206761</v>
      </c>
      <c r="AM59" s="101">
        <v>8113.7622337204675</v>
      </c>
      <c r="AN59" s="101">
        <v>8103.2037228202589</v>
      </c>
      <c r="AO59" s="101">
        <v>8092.6452119200494</v>
      </c>
      <c r="AP59" s="101">
        <v>8082.0867010198399</v>
      </c>
      <c r="AQ59" s="8"/>
    </row>
    <row r="60" spans="2:43">
      <c r="B60" s="5"/>
      <c r="E60" s="18">
        <f t="shared" si="213"/>
        <v>4</v>
      </c>
      <c r="F60" s="48" t="str">
        <f t="shared" si="212"/>
        <v>Itaguai</v>
      </c>
      <c r="G60" s="101">
        <v>40722.110952229086</v>
      </c>
      <c r="H60" s="101">
        <v>41706.553163001823</v>
      </c>
      <c r="I60" s="101">
        <v>44149.155089468914</v>
      </c>
      <c r="J60" s="101">
        <v>46659.006512538734</v>
      </c>
      <c r="K60" s="101">
        <v>49236.107432211284</v>
      </c>
      <c r="L60" s="101">
        <v>51606.247911338825</v>
      </c>
      <c r="M60" s="101">
        <v>52450.979178169255</v>
      </c>
      <c r="N60" s="101">
        <v>53295.710444999699</v>
      </c>
      <c r="O60" s="101">
        <v>54140.441711830128</v>
      </c>
      <c r="P60" s="101">
        <v>54985.172978660565</v>
      </c>
      <c r="Q60" s="101">
        <v>55514.732931873441</v>
      </c>
      <c r="R60" s="101">
        <v>56044.292885086317</v>
      </c>
      <c r="S60" s="101">
        <v>56573.852838299186</v>
      </c>
      <c r="T60" s="101">
        <v>57103.412791512063</v>
      </c>
      <c r="U60" s="101">
        <v>57632.972744724939</v>
      </c>
      <c r="V60" s="101">
        <v>57878.614618134314</v>
      </c>
      <c r="W60" s="101">
        <v>58124.256491543689</v>
      </c>
      <c r="X60" s="101">
        <v>58369.898364953056</v>
      </c>
      <c r="Y60" s="101">
        <v>58615.540238362431</v>
      </c>
      <c r="Z60" s="101">
        <v>58861.182111771806</v>
      </c>
      <c r="AA60" s="101">
        <v>58876.82786367213</v>
      </c>
      <c r="AB60" s="101">
        <v>58892.473615572453</v>
      </c>
      <c r="AC60" s="101">
        <v>58908.119367472784</v>
      </c>
      <c r="AD60" s="101">
        <v>58923.7651193731</v>
      </c>
      <c r="AE60" s="101">
        <v>58939.410871273423</v>
      </c>
      <c r="AF60" s="101">
        <v>58776.886332376125</v>
      </c>
      <c r="AG60" s="101">
        <v>58614.36179347882</v>
      </c>
      <c r="AH60" s="101">
        <v>58451.837254581507</v>
      </c>
      <c r="AI60" s="101">
        <v>58289.312715684209</v>
      </c>
      <c r="AJ60" s="101">
        <v>58126.788176786911</v>
      </c>
      <c r="AK60" s="101">
        <v>57834.34551907728</v>
      </c>
      <c r="AL60" s="101">
        <v>57541.902861367656</v>
      </c>
      <c r="AM60" s="101">
        <v>57249.460203658025</v>
      </c>
      <c r="AN60" s="101">
        <v>56957.017545948394</v>
      </c>
      <c r="AO60" s="101">
        <v>56664.574888238771</v>
      </c>
      <c r="AP60" s="101">
        <v>56372.132230529132</v>
      </c>
      <c r="AQ60" s="8"/>
    </row>
    <row r="61" spans="2:43">
      <c r="B61" s="5"/>
      <c r="E61" s="18">
        <f t="shared" si="213"/>
        <v>5</v>
      </c>
      <c r="F61" s="48" t="str">
        <f t="shared" si="212"/>
        <v>Paracambi</v>
      </c>
      <c r="G61" s="101">
        <v>14021.520579835245</v>
      </c>
      <c r="H61" s="101">
        <v>14288.588539207283</v>
      </c>
      <c r="I61" s="101">
        <v>15549.07034343737</v>
      </c>
      <c r="J61" s="101">
        <v>16846.006567759618</v>
      </c>
      <c r="K61" s="101">
        <v>18179.397212174019</v>
      </c>
      <c r="L61" s="101">
        <v>19459.798244556747</v>
      </c>
      <c r="M61" s="101">
        <v>19710.331011989274</v>
      </c>
      <c r="N61" s="101">
        <v>19960.863779421794</v>
      </c>
      <c r="O61" s="101">
        <v>20211.396546854317</v>
      </c>
      <c r="P61" s="101">
        <v>20461.929314286837</v>
      </c>
      <c r="Q61" s="101">
        <v>20617.386085776561</v>
      </c>
      <c r="R61" s="101">
        <v>20772.842857266285</v>
      </c>
      <c r="S61" s="101">
        <v>20928.299628756013</v>
      </c>
      <c r="T61" s="101">
        <v>21083.756400245737</v>
      </c>
      <c r="U61" s="101">
        <v>21239.21317173546</v>
      </c>
      <c r="V61" s="101">
        <v>21332.027974044468</v>
      </c>
      <c r="W61" s="101">
        <v>21424.842776353471</v>
      </c>
      <c r="X61" s="101">
        <v>21517.657578662478</v>
      </c>
      <c r="Y61" s="101">
        <v>21610.472380971481</v>
      </c>
      <c r="Z61" s="101">
        <v>21703.287183280489</v>
      </c>
      <c r="AA61" s="101">
        <v>21728.78956106578</v>
      </c>
      <c r="AB61" s="101">
        <v>21754.291938851078</v>
      </c>
      <c r="AC61" s="101">
        <v>21779.794316636369</v>
      </c>
      <c r="AD61" s="101">
        <v>21805.296694421664</v>
      </c>
      <c r="AE61" s="101">
        <v>21830.799072206959</v>
      </c>
      <c r="AF61" s="101">
        <v>21804.897428803022</v>
      </c>
      <c r="AG61" s="101">
        <v>21778.995785399085</v>
      </c>
      <c r="AH61" s="101">
        <v>21753.094141995149</v>
      </c>
      <c r="AI61" s="101">
        <v>21727.192498591212</v>
      </c>
      <c r="AJ61" s="101">
        <v>21701.290855187272</v>
      </c>
      <c r="AK61" s="101">
        <v>21633.39238594714</v>
      </c>
      <c r="AL61" s="101">
        <v>21565.493916707008</v>
      </c>
      <c r="AM61" s="101">
        <v>21497.595447466876</v>
      </c>
      <c r="AN61" s="101">
        <v>21429.696978226744</v>
      </c>
      <c r="AO61" s="101">
        <v>21361.798508986616</v>
      </c>
      <c r="AP61" s="101">
        <v>21293.900039746484</v>
      </c>
      <c r="AQ61" s="8"/>
    </row>
    <row r="62" spans="2:43">
      <c r="B62" s="5"/>
      <c r="E62" s="18">
        <f t="shared" si="213"/>
        <v>6</v>
      </c>
      <c r="F62" s="48" t="str">
        <f t="shared" si="212"/>
        <v>Rio de Janeiro - APs 5</v>
      </c>
      <c r="G62" s="101">
        <v>504310.35</v>
      </c>
      <c r="H62" s="101">
        <v>510340.94999999995</v>
      </c>
      <c r="I62" s="101">
        <v>519477.54428571422</v>
      </c>
      <c r="J62" s="101">
        <v>528686.68714285712</v>
      </c>
      <c r="K62" s="101">
        <v>537968.37857142847</v>
      </c>
      <c r="L62" s="101">
        <v>545499.48428571422</v>
      </c>
      <c r="M62" s="101">
        <v>553081.72142857127</v>
      </c>
      <c r="N62" s="101">
        <v>560714.10571428551</v>
      </c>
      <c r="O62" s="101">
        <v>568398.6</v>
      </c>
      <c r="P62" s="101">
        <v>572827.86</v>
      </c>
      <c r="Q62" s="101">
        <v>575399.88</v>
      </c>
      <c r="R62" s="101">
        <v>577972.89</v>
      </c>
      <c r="S62" s="101">
        <v>580544.91</v>
      </c>
      <c r="T62" s="101">
        <v>583116.93000000005</v>
      </c>
      <c r="U62" s="101">
        <v>585688.94999999995</v>
      </c>
      <c r="V62" s="101">
        <v>586714.59</v>
      </c>
      <c r="W62" s="101">
        <v>587739.24</v>
      </c>
      <c r="X62" s="101">
        <v>588764.88</v>
      </c>
      <c r="Y62" s="101">
        <v>589790.52</v>
      </c>
      <c r="Z62" s="101">
        <v>590816.16</v>
      </c>
      <c r="AA62" s="101">
        <v>590580.54</v>
      </c>
      <c r="AB62" s="101">
        <v>590345.91</v>
      </c>
      <c r="AC62" s="101">
        <v>590111.28</v>
      </c>
      <c r="AD62" s="101">
        <v>589875.66</v>
      </c>
      <c r="AE62" s="101">
        <v>589641.03</v>
      </c>
      <c r="AF62" s="101">
        <v>588345.12</v>
      </c>
      <c r="AG62" s="101">
        <v>587050.19999999995</v>
      </c>
      <c r="AH62" s="101">
        <v>585754.29</v>
      </c>
      <c r="AI62" s="101">
        <v>584459.37</v>
      </c>
      <c r="AJ62" s="101">
        <v>583163.46</v>
      </c>
      <c r="AK62" s="101">
        <v>581002.29</v>
      </c>
      <c r="AL62" s="101">
        <v>578840.13</v>
      </c>
      <c r="AM62" s="101">
        <v>576677.97</v>
      </c>
      <c r="AN62" s="101">
        <v>574516.80000000005</v>
      </c>
      <c r="AO62" s="101">
        <v>572354.64</v>
      </c>
      <c r="AP62" s="101">
        <v>570192.48</v>
      </c>
      <c r="AQ62" s="8"/>
    </row>
    <row r="63" spans="2:43">
      <c r="B63" s="5"/>
      <c r="E63" s="18">
        <f t="shared" si="213"/>
        <v>7</v>
      </c>
      <c r="F63" s="48" t="str">
        <f t="shared" si="212"/>
        <v>Seropedica</v>
      </c>
      <c r="G63" s="101">
        <v>20175.501990258465</v>
      </c>
      <c r="H63" s="101">
        <v>20733.009479451033</v>
      </c>
      <c r="I63" s="101">
        <v>23671.693208557688</v>
      </c>
      <c r="J63" s="101">
        <v>26735.082560246894</v>
      </c>
      <c r="K63" s="101">
        <v>29923.177534518647</v>
      </c>
      <c r="L63" s="101">
        <v>33052.329681209194</v>
      </c>
      <c r="M63" s="101">
        <v>33675.599965403111</v>
      </c>
      <c r="N63" s="101">
        <v>34298.870249597028</v>
      </c>
      <c r="O63" s="101">
        <v>34922.140533790945</v>
      </c>
      <c r="P63" s="101">
        <v>35545.410817984863</v>
      </c>
      <c r="Q63" s="101">
        <v>35949.485102006358</v>
      </c>
      <c r="R63" s="101">
        <v>36353.55938602786</v>
      </c>
      <c r="S63" s="101">
        <v>36757.633670049363</v>
      </c>
      <c r="T63" s="101">
        <v>37161.707954070858</v>
      </c>
      <c r="U63" s="101">
        <v>37565.782238092361</v>
      </c>
      <c r="V63" s="101">
        <v>37779.880896469505</v>
      </c>
      <c r="W63" s="101">
        <v>37993.979554846657</v>
      </c>
      <c r="X63" s="101">
        <v>38208.078213223795</v>
      </c>
      <c r="Y63" s="101">
        <v>38422.176871600939</v>
      </c>
      <c r="Z63" s="101">
        <v>38636.275529978091</v>
      </c>
      <c r="AA63" s="101">
        <v>38700.548498052973</v>
      </c>
      <c r="AB63" s="101">
        <v>38764.821466127862</v>
      </c>
      <c r="AC63" s="101">
        <v>38829.094434202743</v>
      </c>
      <c r="AD63" s="101">
        <v>38893.367402277632</v>
      </c>
      <c r="AE63" s="101">
        <v>38957.640370352521</v>
      </c>
      <c r="AF63" s="101">
        <v>38904.678523244373</v>
      </c>
      <c r="AG63" s="101">
        <v>38851.716676136217</v>
      </c>
      <c r="AH63" s="101">
        <v>38798.754829028068</v>
      </c>
      <c r="AI63" s="101">
        <v>38745.792981919913</v>
      </c>
      <c r="AJ63" s="101">
        <v>38692.831134811771</v>
      </c>
      <c r="AK63" s="101">
        <v>38550.453594008715</v>
      </c>
      <c r="AL63" s="101">
        <v>38408.076053205667</v>
      </c>
      <c r="AM63" s="101">
        <v>38265.698512402611</v>
      </c>
      <c r="AN63" s="101">
        <v>38123.320971599562</v>
      </c>
      <c r="AO63" s="101">
        <v>37980.943430796506</v>
      </c>
      <c r="AP63" s="101">
        <v>37838.565889993457</v>
      </c>
      <c r="AQ63" s="8"/>
    </row>
    <row r="64" spans="2:43">
      <c r="B64" s="5"/>
      <c r="F64" s="105" t="s">
        <v>1</v>
      </c>
      <c r="G64" s="28">
        <f t="shared" ref="G64:AP64" si="214">SUM(G57:G63)</f>
        <v>600393.38436952024</v>
      </c>
      <c r="H64" s="28">
        <f t="shared" si="214"/>
        <v>608789.5510214247</v>
      </c>
      <c r="I64" s="28">
        <f t="shared" si="214"/>
        <v>625536.22844640329</v>
      </c>
      <c r="J64" s="28">
        <f t="shared" si="214"/>
        <v>642602.82811973861</v>
      </c>
      <c r="K64" s="28">
        <f t="shared" si="214"/>
        <v>659989.35004143056</v>
      </c>
      <c r="L64" s="28">
        <f t="shared" si="214"/>
        <v>675259.33291273355</v>
      </c>
      <c r="M64" s="28">
        <f t="shared" si="214"/>
        <v>685284.80195646058</v>
      </c>
      <c r="N64" s="28">
        <f t="shared" si="214"/>
        <v>695368.59621755837</v>
      </c>
      <c r="O64" s="28">
        <f t="shared" si="214"/>
        <v>705512.67855317006</v>
      </c>
      <c r="P64" s="28">
        <f t="shared" si="214"/>
        <v>712409.70467758086</v>
      </c>
      <c r="Q64" s="28">
        <f t="shared" si="214"/>
        <v>716693.61720311048</v>
      </c>
      <c r="R64" s="28">
        <f t="shared" si="214"/>
        <v>720984.6657612311</v>
      </c>
      <c r="S64" s="28">
        <f t="shared" si="214"/>
        <v>725280.87035194261</v>
      </c>
      <c r="T64" s="28">
        <f t="shared" si="214"/>
        <v>729362.41689015215</v>
      </c>
      <c r="U64" s="28">
        <f t="shared" si="214"/>
        <v>733443.96342836146</v>
      </c>
      <c r="V64" s="28">
        <f t="shared" si="214"/>
        <v>735362.62317739951</v>
      </c>
      <c r="W64" s="28">
        <f t="shared" si="214"/>
        <v>737280.2929264378</v>
      </c>
      <c r="X64" s="28">
        <f t="shared" si="214"/>
        <v>739198.95267547597</v>
      </c>
      <c r="Y64" s="28">
        <f t="shared" si="214"/>
        <v>741117.61242451402</v>
      </c>
      <c r="Z64" s="28">
        <f t="shared" si="214"/>
        <v>743036.27217355219</v>
      </c>
      <c r="AA64" s="28">
        <f t="shared" si="214"/>
        <v>743110.25418130658</v>
      </c>
      <c r="AB64" s="28">
        <f t="shared" si="214"/>
        <v>743185.22618906095</v>
      </c>
      <c r="AC64" s="28">
        <f t="shared" si="214"/>
        <v>743260.19819681533</v>
      </c>
      <c r="AD64" s="28">
        <f t="shared" si="214"/>
        <v>743334.18020456959</v>
      </c>
      <c r="AE64" s="28">
        <f t="shared" si="214"/>
        <v>743409.15221232397</v>
      </c>
      <c r="AF64" s="28">
        <f t="shared" si="214"/>
        <v>741975.76288788742</v>
      </c>
      <c r="AG64" s="28">
        <f t="shared" si="214"/>
        <v>740543.36356345098</v>
      </c>
      <c r="AH64" s="28">
        <f t="shared" si="214"/>
        <v>739109.97423901444</v>
      </c>
      <c r="AI64" s="28">
        <f t="shared" si="214"/>
        <v>737677.574914578</v>
      </c>
      <c r="AJ64" s="28">
        <f t="shared" si="214"/>
        <v>736244.18559014134</v>
      </c>
      <c r="AK64" s="28">
        <f t="shared" si="214"/>
        <v>733599.19857510028</v>
      </c>
      <c r="AL64" s="28">
        <f t="shared" si="214"/>
        <v>730953.22156005912</v>
      </c>
      <c r="AM64" s="28">
        <f t="shared" si="214"/>
        <v>728307.24454501795</v>
      </c>
      <c r="AN64" s="28">
        <f t="shared" si="214"/>
        <v>725662.25752997689</v>
      </c>
      <c r="AO64" s="28">
        <f t="shared" si="214"/>
        <v>723016.28051493573</v>
      </c>
      <c r="AP64" s="28">
        <f t="shared" si="214"/>
        <v>720370.30349989445</v>
      </c>
      <c r="AQ64" s="8"/>
    </row>
    <row r="65" spans="2:43">
      <c r="B65" s="5"/>
      <c r="F65" s="69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8"/>
    </row>
    <row r="66" spans="2:43" ht="13.5" thickBot="1">
      <c r="B66" s="5"/>
      <c r="D66" s="19" t="s">
        <v>104</v>
      </c>
      <c r="E66" s="19"/>
      <c r="F66" s="10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8"/>
    </row>
    <row r="67" spans="2:43" ht="13.5" thickTop="1">
      <c r="B67" s="5"/>
      <c r="D67" s="20"/>
      <c r="E67" s="20"/>
      <c r="F67" s="49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8"/>
    </row>
    <row r="68" spans="2:43">
      <c r="B68" s="5"/>
      <c r="E68" s="18">
        <v>1</v>
      </c>
      <c r="F68" s="48" t="str">
        <f>F57</f>
        <v>Pinheiral</v>
      </c>
      <c r="G68" s="102">
        <v>1.07</v>
      </c>
      <c r="H68" s="102">
        <v>1.07</v>
      </c>
      <c r="I68" s="102">
        <v>1.07</v>
      </c>
      <c r="J68" s="102">
        <v>1.07</v>
      </c>
      <c r="K68" s="102">
        <v>1.07</v>
      </c>
      <c r="L68" s="102">
        <v>1.07</v>
      </c>
      <c r="M68" s="102">
        <v>1.07</v>
      </c>
      <c r="N68" s="102">
        <v>1.07</v>
      </c>
      <c r="O68" s="102">
        <v>1.07</v>
      </c>
      <c r="P68" s="102">
        <v>1.07</v>
      </c>
      <c r="Q68" s="102">
        <v>1.07</v>
      </c>
      <c r="R68" s="102">
        <v>1.07</v>
      </c>
      <c r="S68" s="102">
        <v>1.07</v>
      </c>
      <c r="T68" s="102">
        <v>1.07</v>
      </c>
      <c r="U68" s="102">
        <v>1.07</v>
      </c>
      <c r="V68" s="102">
        <v>1.07</v>
      </c>
      <c r="W68" s="102">
        <v>1.07</v>
      </c>
      <c r="X68" s="102">
        <v>1.07</v>
      </c>
      <c r="Y68" s="102">
        <v>1.07</v>
      </c>
      <c r="Z68" s="102">
        <v>1.07</v>
      </c>
      <c r="AA68" s="102">
        <v>1.07</v>
      </c>
      <c r="AB68" s="102">
        <v>1.07</v>
      </c>
      <c r="AC68" s="102">
        <v>1.07</v>
      </c>
      <c r="AD68" s="102">
        <v>1.07</v>
      </c>
      <c r="AE68" s="102">
        <v>1.07</v>
      </c>
      <c r="AF68" s="102">
        <v>1.07</v>
      </c>
      <c r="AG68" s="102">
        <v>1.07</v>
      </c>
      <c r="AH68" s="102">
        <v>1.07</v>
      </c>
      <c r="AI68" s="102">
        <v>1.07</v>
      </c>
      <c r="AJ68" s="102">
        <v>1.07</v>
      </c>
      <c r="AK68" s="102">
        <v>1.07</v>
      </c>
      <c r="AL68" s="102">
        <v>1.07</v>
      </c>
      <c r="AM68" s="102">
        <v>1.07</v>
      </c>
      <c r="AN68" s="102">
        <v>1.07</v>
      </c>
      <c r="AO68" s="102">
        <v>1.07</v>
      </c>
      <c r="AP68" s="102">
        <v>1.07</v>
      </c>
      <c r="AQ68" s="8"/>
    </row>
    <row r="69" spans="2:43">
      <c r="B69" s="5"/>
      <c r="E69" s="18">
        <f>E68+1</f>
        <v>2</v>
      </c>
      <c r="F69" s="48" t="str">
        <f t="shared" ref="F69:F74" si="215">F58</f>
        <v>Pirai</v>
      </c>
      <c r="G69" s="102">
        <v>1.0999999999999999</v>
      </c>
      <c r="H69" s="102">
        <v>1.1000000000000001</v>
      </c>
      <c r="I69" s="102">
        <v>1.1000000000000001</v>
      </c>
      <c r="J69" s="102">
        <v>1.1000000000000003</v>
      </c>
      <c r="K69" s="102">
        <v>1.1000000000000001</v>
      </c>
      <c r="L69" s="102">
        <v>1.1000000000000001</v>
      </c>
      <c r="M69" s="102">
        <v>1.1000000000000001</v>
      </c>
      <c r="N69" s="102">
        <v>1.1000000000000001</v>
      </c>
      <c r="O69" s="102">
        <v>1.1000000000000001</v>
      </c>
      <c r="P69" s="102">
        <v>1.1000000000000003</v>
      </c>
      <c r="Q69" s="102">
        <v>1.1000000000000001</v>
      </c>
      <c r="R69" s="102">
        <v>1.1000000000000001</v>
      </c>
      <c r="S69" s="102">
        <v>1.0999999999999999</v>
      </c>
      <c r="T69" s="102">
        <v>1.1000000000000001</v>
      </c>
      <c r="U69" s="102">
        <v>1.1000000000000001</v>
      </c>
      <c r="V69" s="102">
        <v>1.1000000000000001</v>
      </c>
      <c r="W69" s="102">
        <v>1.1000000000000001</v>
      </c>
      <c r="X69" s="102">
        <v>1.1000000000000001</v>
      </c>
      <c r="Y69" s="102">
        <v>1.1000000000000001</v>
      </c>
      <c r="Z69" s="102">
        <v>1.1000000000000001</v>
      </c>
      <c r="AA69" s="102">
        <v>1.0999999999999999</v>
      </c>
      <c r="AB69" s="102">
        <v>1.1000000000000001</v>
      </c>
      <c r="AC69" s="102">
        <v>1.1000000000000001</v>
      </c>
      <c r="AD69" s="102">
        <v>1.1000000000000001</v>
      </c>
      <c r="AE69" s="102">
        <v>1.1000000000000001</v>
      </c>
      <c r="AF69" s="102">
        <v>1.0999999999999999</v>
      </c>
      <c r="AG69" s="102">
        <v>1.1000000000000001</v>
      </c>
      <c r="AH69" s="102">
        <v>1.1000000000000001</v>
      </c>
      <c r="AI69" s="102">
        <v>1.1000000000000003</v>
      </c>
      <c r="AJ69" s="102">
        <v>1.0999999999999999</v>
      </c>
      <c r="AK69" s="102">
        <v>1.0999999999999999</v>
      </c>
      <c r="AL69" s="102">
        <v>1.1000000000000003</v>
      </c>
      <c r="AM69" s="102">
        <v>1.1000000000000003</v>
      </c>
      <c r="AN69" s="102">
        <v>1.1000000000000001</v>
      </c>
      <c r="AO69" s="102">
        <v>1.1000000000000001</v>
      </c>
      <c r="AP69" s="102">
        <v>1.1000000000000001</v>
      </c>
      <c r="AQ69" s="8"/>
    </row>
    <row r="70" spans="2:43">
      <c r="B70" s="5"/>
      <c r="E70" s="18">
        <f t="shared" ref="E70:E74" si="216">E69+1</f>
        <v>3</v>
      </c>
      <c r="F70" s="48" t="str">
        <f t="shared" si="215"/>
        <v>Rio Claro</v>
      </c>
      <c r="G70" s="102">
        <v>1.1300000000000001</v>
      </c>
      <c r="H70" s="102">
        <v>1.1299999999999999</v>
      </c>
      <c r="I70" s="102">
        <v>1.1299999999999997</v>
      </c>
      <c r="J70" s="102">
        <v>1.1299999999999999</v>
      </c>
      <c r="K70" s="102">
        <v>1.1299999999999999</v>
      </c>
      <c r="L70" s="102">
        <v>1.1299999999999999</v>
      </c>
      <c r="M70" s="102">
        <v>1.1299999999999999</v>
      </c>
      <c r="N70" s="102">
        <v>1.1299999999999999</v>
      </c>
      <c r="O70" s="102">
        <v>1.1299999999999999</v>
      </c>
      <c r="P70" s="102">
        <v>1.1299999999999999</v>
      </c>
      <c r="Q70" s="102">
        <v>1.1299511412304986</v>
      </c>
      <c r="R70" s="102">
        <v>1.1299032532564628</v>
      </c>
      <c r="S70" s="102">
        <v>1.1298563074287973</v>
      </c>
      <c r="T70" s="102">
        <v>1.1298102762147086</v>
      </c>
      <c r="U70" s="102">
        <v>1.1297651331438585</v>
      </c>
      <c r="V70" s="102">
        <v>1.1296359737783082</v>
      </c>
      <c r="W70" s="102">
        <v>1.1295083702574302</v>
      </c>
      <c r="X70" s="102">
        <v>1.1293822946371368</v>
      </c>
      <c r="Y70" s="102">
        <v>1.1292577196385525</v>
      </c>
      <c r="Z70" s="102">
        <v>1.129134618628336</v>
      </c>
      <c r="AA70" s="102">
        <v>1.1289608826489457</v>
      </c>
      <c r="AB70" s="102">
        <v>1.1287882132633791</v>
      </c>
      <c r="AC70" s="102">
        <v>1.1286166006796992</v>
      </c>
      <c r="AD70" s="102">
        <v>1.128446035225465</v>
      </c>
      <c r="AE70" s="102">
        <v>1.1282765073459147</v>
      </c>
      <c r="AF70" s="102">
        <v>1.1280187222067661</v>
      </c>
      <c r="AG70" s="102">
        <v>1.1277613554869752</v>
      </c>
      <c r="AH70" s="102">
        <v>1.1275044061686421</v>
      </c>
      <c r="AI70" s="102">
        <v>1.1272478732371678</v>
      </c>
      <c r="AJ70" s="102">
        <v>1.1269917556812377</v>
      </c>
      <c r="AK70" s="102">
        <v>1.125530894389551</v>
      </c>
      <c r="AL70" s="102">
        <v>1.1240700330978644</v>
      </c>
      <c r="AM70" s="102">
        <v>1.1226091718061779</v>
      </c>
      <c r="AN70" s="102">
        <v>1.1211483105144915</v>
      </c>
      <c r="AO70" s="102">
        <v>1.1196874492228048</v>
      </c>
      <c r="AP70" s="102">
        <v>1.1182265879311184</v>
      </c>
      <c r="AQ70" s="8"/>
    </row>
    <row r="71" spans="2:43">
      <c r="B71" s="5"/>
      <c r="E71" s="18">
        <f t="shared" si="216"/>
        <v>4</v>
      </c>
      <c r="F71" s="48" t="str">
        <f t="shared" si="215"/>
        <v>Itaguai</v>
      </c>
      <c r="G71" s="102">
        <v>1.4799999999999998</v>
      </c>
      <c r="H71" s="102">
        <v>1.48</v>
      </c>
      <c r="I71" s="102">
        <v>1.48</v>
      </c>
      <c r="J71" s="102">
        <v>1.48</v>
      </c>
      <c r="K71" s="102">
        <v>1.4799999999999998</v>
      </c>
      <c r="L71" s="102">
        <v>1.48</v>
      </c>
      <c r="M71" s="102">
        <v>1.48</v>
      </c>
      <c r="N71" s="102">
        <v>1.48</v>
      </c>
      <c r="O71" s="102">
        <v>1.48</v>
      </c>
      <c r="P71" s="102">
        <v>1.4799999999999998</v>
      </c>
      <c r="Q71" s="102">
        <v>1.4799999999999998</v>
      </c>
      <c r="R71" s="102">
        <v>1.4800000000000002</v>
      </c>
      <c r="S71" s="102">
        <v>1.48</v>
      </c>
      <c r="T71" s="102">
        <v>1.48</v>
      </c>
      <c r="U71" s="102">
        <v>1.4800000000000002</v>
      </c>
      <c r="V71" s="102">
        <v>1.48</v>
      </c>
      <c r="W71" s="102">
        <v>1.48</v>
      </c>
      <c r="X71" s="102">
        <v>1.48</v>
      </c>
      <c r="Y71" s="102">
        <v>1.48</v>
      </c>
      <c r="Z71" s="102">
        <v>1.48</v>
      </c>
      <c r="AA71" s="102">
        <v>1.4799999999999998</v>
      </c>
      <c r="AB71" s="102">
        <v>1.48</v>
      </c>
      <c r="AC71" s="102">
        <v>1.4800000000000002</v>
      </c>
      <c r="AD71" s="102">
        <v>1.48</v>
      </c>
      <c r="AE71" s="102">
        <v>1.4800000000000002</v>
      </c>
      <c r="AF71" s="102">
        <v>1.4759153888369705</v>
      </c>
      <c r="AG71" s="102">
        <v>1.4718307972314302</v>
      </c>
      <c r="AH71" s="102">
        <v>1.4677462251832396</v>
      </c>
      <c r="AI71" s="102">
        <v>1.4636616726922587</v>
      </c>
      <c r="AJ71" s="102">
        <v>1.4595771397583464</v>
      </c>
      <c r="AK71" s="102">
        <v>1.4522317744877489</v>
      </c>
      <c r="AL71" s="102">
        <v>1.4448864300789768</v>
      </c>
      <c r="AM71" s="102">
        <v>1.4375411065319401</v>
      </c>
      <c r="AN71" s="102">
        <v>1.4301958038465508</v>
      </c>
      <c r="AO71" s="102">
        <v>1.4228505220227197</v>
      </c>
      <c r="AP71" s="102">
        <v>1.4155052610603573</v>
      </c>
      <c r="AQ71" s="8"/>
    </row>
    <row r="72" spans="2:43">
      <c r="B72" s="5"/>
      <c r="E72" s="18">
        <f t="shared" si="216"/>
        <v>5</v>
      </c>
      <c r="F72" s="48" t="str">
        <f t="shared" si="215"/>
        <v>Paracambi</v>
      </c>
      <c r="G72" s="102">
        <v>1.31</v>
      </c>
      <c r="H72" s="102">
        <v>1.31</v>
      </c>
      <c r="I72" s="102">
        <v>1.31</v>
      </c>
      <c r="J72" s="102">
        <v>1.31</v>
      </c>
      <c r="K72" s="102">
        <v>1.31</v>
      </c>
      <c r="L72" s="102">
        <v>1.31</v>
      </c>
      <c r="M72" s="102">
        <v>1.31</v>
      </c>
      <c r="N72" s="102">
        <v>1.31</v>
      </c>
      <c r="O72" s="102">
        <v>1.31</v>
      </c>
      <c r="P72" s="102">
        <v>1.31</v>
      </c>
      <c r="Q72" s="102">
        <v>1.31</v>
      </c>
      <c r="R72" s="102">
        <v>1.31</v>
      </c>
      <c r="S72" s="102">
        <v>1.31</v>
      </c>
      <c r="T72" s="102">
        <v>1.31</v>
      </c>
      <c r="U72" s="102">
        <v>1.31</v>
      </c>
      <c r="V72" s="102">
        <v>1.31</v>
      </c>
      <c r="W72" s="102">
        <v>1.31</v>
      </c>
      <c r="X72" s="102">
        <v>1.31</v>
      </c>
      <c r="Y72" s="102">
        <v>1.31</v>
      </c>
      <c r="Z72" s="102">
        <v>1.31</v>
      </c>
      <c r="AA72" s="102">
        <v>1.31</v>
      </c>
      <c r="AB72" s="102">
        <v>1.31</v>
      </c>
      <c r="AC72" s="102">
        <v>1.31</v>
      </c>
      <c r="AD72" s="102">
        <v>1.31</v>
      </c>
      <c r="AE72" s="102">
        <v>1.3099999999999998</v>
      </c>
      <c r="AF72" s="102">
        <v>1.3084457209858911</v>
      </c>
      <c r="AG72" s="102">
        <v>1.3068914419717823</v>
      </c>
      <c r="AH72" s="102">
        <v>1.3053371629576735</v>
      </c>
      <c r="AI72" s="102">
        <v>1.3037828839435648</v>
      </c>
      <c r="AJ72" s="102">
        <v>1.3022286049294558</v>
      </c>
      <c r="AK72" s="102">
        <v>1.2981542238492958</v>
      </c>
      <c r="AL72" s="102">
        <v>1.2940798427691358</v>
      </c>
      <c r="AM72" s="102">
        <v>1.290005461688976</v>
      </c>
      <c r="AN72" s="102">
        <v>1.285931080608816</v>
      </c>
      <c r="AO72" s="102">
        <v>1.2818566995286564</v>
      </c>
      <c r="AP72" s="102">
        <v>1.2777823184484964</v>
      </c>
      <c r="AQ72" s="8"/>
    </row>
    <row r="73" spans="2:43">
      <c r="B73" s="5"/>
      <c r="E73" s="18">
        <f t="shared" si="216"/>
        <v>6</v>
      </c>
      <c r="F73" s="48" t="str">
        <f t="shared" si="215"/>
        <v>Rio de Janeiro - APs 5</v>
      </c>
      <c r="G73" s="102">
        <v>2.25</v>
      </c>
      <c r="H73" s="102">
        <v>2.25</v>
      </c>
      <c r="I73" s="102">
        <v>2.25</v>
      </c>
      <c r="J73" s="102">
        <v>2.25</v>
      </c>
      <c r="K73" s="102">
        <v>2.25</v>
      </c>
      <c r="L73" s="102">
        <v>2.25</v>
      </c>
      <c r="M73" s="102">
        <v>2.25</v>
      </c>
      <c r="N73" s="102">
        <v>2.25</v>
      </c>
      <c r="O73" s="102">
        <v>2.25</v>
      </c>
      <c r="P73" s="102">
        <v>2.25</v>
      </c>
      <c r="Q73" s="102">
        <v>2.25</v>
      </c>
      <c r="R73" s="102">
        <v>2.25</v>
      </c>
      <c r="S73" s="102">
        <v>2.25</v>
      </c>
      <c r="T73" s="102">
        <v>2.25</v>
      </c>
      <c r="U73" s="102">
        <v>2.25</v>
      </c>
      <c r="V73" s="102">
        <v>2.25</v>
      </c>
      <c r="W73" s="102">
        <v>2.25</v>
      </c>
      <c r="X73" s="102">
        <v>2.25</v>
      </c>
      <c r="Y73" s="102">
        <v>2.25</v>
      </c>
      <c r="Z73" s="102">
        <v>2.25</v>
      </c>
      <c r="AA73" s="102">
        <v>2.2491026904206546</v>
      </c>
      <c r="AB73" s="102">
        <v>2.2482091510496258</v>
      </c>
      <c r="AC73" s="102">
        <v>2.2473156116785971</v>
      </c>
      <c r="AD73" s="102">
        <v>2.2464183020992521</v>
      </c>
      <c r="AE73" s="102">
        <v>2.2455247627282233</v>
      </c>
      <c r="AF73" s="102">
        <v>2.240589560041824</v>
      </c>
      <c r="AG73" s="102">
        <v>2.2356581275637413</v>
      </c>
      <c r="AH73" s="102">
        <v>2.2307229248773424</v>
      </c>
      <c r="AI73" s="102">
        <v>2.2257914923992597</v>
      </c>
      <c r="AJ73" s="102">
        <v>2.2208562897128608</v>
      </c>
      <c r="AK73" s="102">
        <v>2.2126259249577735</v>
      </c>
      <c r="AL73" s="102">
        <v>2.2043917899943697</v>
      </c>
      <c r="AM73" s="102">
        <v>2.1961576550309658</v>
      </c>
      <c r="AN73" s="102">
        <v>2.1879272902758786</v>
      </c>
      <c r="AO73" s="102">
        <v>2.1796931553124748</v>
      </c>
      <c r="AP73" s="102">
        <v>2.1714590203490709</v>
      </c>
      <c r="AQ73" s="8"/>
    </row>
    <row r="74" spans="2:43">
      <c r="B74" s="5"/>
      <c r="E74" s="18">
        <f t="shared" si="216"/>
        <v>7</v>
      </c>
      <c r="F74" s="48" t="str">
        <f t="shared" si="215"/>
        <v>Seropedica</v>
      </c>
      <c r="G74" s="102">
        <v>1.28</v>
      </c>
      <c r="H74" s="102">
        <v>1.28</v>
      </c>
      <c r="I74" s="102">
        <v>1.28</v>
      </c>
      <c r="J74" s="102">
        <v>1.28</v>
      </c>
      <c r="K74" s="102">
        <v>1.28</v>
      </c>
      <c r="L74" s="102">
        <v>1.28</v>
      </c>
      <c r="M74" s="102">
        <v>1.28</v>
      </c>
      <c r="N74" s="102">
        <v>1.28</v>
      </c>
      <c r="O74" s="102">
        <v>1.28</v>
      </c>
      <c r="P74" s="102">
        <v>1.28</v>
      </c>
      <c r="Q74" s="102">
        <v>1.28</v>
      </c>
      <c r="R74" s="102">
        <v>1.28</v>
      </c>
      <c r="S74" s="102">
        <v>1.28</v>
      </c>
      <c r="T74" s="102">
        <v>1.28</v>
      </c>
      <c r="U74" s="102">
        <v>1.28</v>
      </c>
      <c r="V74" s="102">
        <v>1.28</v>
      </c>
      <c r="W74" s="102">
        <v>1.28</v>
      </c>
      <c r="X74" s="102">
        <v>1.28</v>
      </c>
      <c r="Y74" s="102">
        <v>1.28</v>
      </c>
      <c r="Z74" s="102">
        <v>1.28</v>
      </c>
      <c r="AA74" s="102">
        <v>1.28</v>
      </c>
      <c r="AB74" s="102">
        <v>1.28</v>
      </c>
      <c r="AC74" s="102">
        <v>1.28</v>
      </c>
      <c r="AD74" s="102">
        <v>1.28</v>
      </c>
      <c r="AE74" s="102">
        <v>1.28</v>
      </c>
      <c r="AF74" s="102">
        <v>1.2782598749910423</v>
      </c>
      <c r="AG74" s="102">
        <v>1.2765197499820844</v>
      </c>
      <c r="AH74" s="102">
        <v>1.2747796249731267</v>
      </c>
      <c r="AI74" s="102">
        <v>1.2730394999641688</v>
      </c>
      <c r="AJ74" s="102">
        <v>1.2712993749552113</v>
      </c>
      <c r="AK74" s="102">
        <v>1.2666213900850958</v>
      </c>
      <c r="AL74" s="102">
        <v>1.2619434052149805</v>
      </c>
      <c r="AM74" s="102">
        <v>1.257265420344865</v>
      </c>
      <c r="AN74" s="102">
        <v>1.2525874354747497</v>
      </c>
      <c r="AO74" s="102">
        <v>1.2479094506046342</v>
      </c>
      <c r="AP74" s="102">
        <v>1.2432314657345187</v>
      </c>
      <c r="AQ74" s="8"/>
    </row>
    <row r="75" spans="2:43">
      <c r="B75" s="5"/>
      <c r="F75" s="69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8"/>
    </row>
    <row r="76" spans="2:43" ht="13.5" thickBot="1">
      <c r="B76" s="5"/>
      <c r="D76" s="19" t="s">
        <v>105</v>
      </c>
      <c r="E76" s="19"/>
      <c r="F76" s="10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8"/>
    </row>
    <row r="77" spans="2:43" ht="13.5" thickTop="1">
      <c r="B77" s="5"/>
      <c r="D77" s="20"/>
      <c r="E77" s="20"/>
      <c r="F77" s="49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8"/>
    </row>
    <row r="78" spans="2:43">
      <c r="B78" s="5"/>
      <c r="E78" s="18">
        <v>1</v>
      </c>
      <c r="F78" s="48" t="str">
        <f>F68</f>
        <v>Pinheiral</v>
      </c>
      <c r="G78" s="101">
        <v>6920.6142249963323</v>
      </c>
      <c r="H78" s="101">
        <v>7103.1624479132133</v>
      </c>
      <c r="I78" s="101">
        <v>7417.215904157867</v>
      </c>
      <c r="J78" s="101">
        <v>7737.859258830511</v>
      </c>
      <c r="K78" s="101">
        <v>8065.0925119311487</v>
      </c>
      <c r="L78" s="101">
        <v>8373.7184325020207</v>
      </c>
      <c r="M78" s="101">
        <v>8688.0858947205343</v>
      </c>
      <c r="N78" s="101">
        <v>9008.1948985866966</v>
      </c>
      <c r="O78" s="101">
        <v>9334.0454441004986</v>
      </c>
      <c r="P78" s="101">
        <v>9665.6375312619493</v>
      </c>
      <c r="Q78" s="101">
        <v>9954.4749820162742</v>
      </c>
      <c r="R78" s="101">
        <v>10247.547938970229</v>
      </c>
      <c r="S78" s="101">
        <v>10544.856402123813</v>
      </c>
      <c r="T78" s="101">
        <v>10685.480373202892</v>
      </c>
      <c r="U78" s="101">
        <v>10826.104344281968</v>
      </c>
      <c r="V78" s="101">
        <v>10934.099686545114</v>
      </c>
      <c r="W78" s="101">
        <v>11042.095028808257</v>
      </c>
      <c r="X78" s="101">
        <v>11150.090371071401</v>
      </c>
      <c r="Y78" s="101">
        <v>11258.085713334545</v>
      </c>
      <c r="Z78" s="101">
        <v>11366.08105559769</v>
      </c>
      <c r="AA78" s="101">
        <v>11428.383018892784</v>
      </c>
      <c r="AB78" s="101">
        <v>11490.684982187879</v>
      </c>
      <c r="AC78" s="101">
        <v>11552.986945482975</v>
      </c>
      <c r="AD78" s="101">
        <v>11615.28890877807</v>
      </c>
      <c r="AE78" s="101">
        <v>11677.590872073164</v>
      </c>
      <c r="AF78" s="101">
        <v>11706.056576706595</v>
      </c>
      <c r="AG78" s="101">
        <v>11734.522281340025</v>
      </c>
      <c r="AH78" s="101">
        <v>11762.987985973456</v>
      </c>
      <c r="AI78" s="101">
        <v>11791.453690606886</v>
      </c>
      <c r="AJ78" s="101">
        <v>11819.919395240317</v>
      </c>
      <c r="AK78" s="101">
        <v>11820.05286099323</v>
      </c>
      <c r="AL78" s="101">
        <v>11820.186326746145</v>
      </c>
      <c r="AM78" s="101">
        <v>11820.31979249906</v>
      </c>
      <c r="AN78" s="101">
        <v>11820.453258251973</v>
      </c>
      <c r="AO78" s="101">
        <v>11820.586724004888</v>
      </c>
      <c r="AP78" s="101">
        <v>11820.720189757805</v>
      </c>
      <c r="AQ78" s="8"/>
    </row>
    <row r="79" spans="2:43">
      <c r="B79" s="5"/>
      <c r="E79" s="18">
        <f>E78+1</f>
        <v>2</v>
      </c>
      <c r="F79" s="48" t="str">
        <f t="shared" ref="F79:F84" si="217">F69</f>
        <v>Pirai</v>
      </c>
      <c r="G79" s="101">
        <v>7584.0290260969296</v>
      </c>
      <c r="H79" s="101">
        <v>7804.0365086176535</v>
      </c>
      <c r="I79" s="101">
        <v>8058.7801123121399</v>
      </c>
      <c r="J79" s="101">
        <v>8315.4285426951155</v>
      </c>
      <c r="K79" s="101">
        <v>8573.9817997665832</v>
      </c>
      <c r="L79" s="101">
        <v>8827.9576855334271</v>
      </c>
      <c r="M79" s="101">
        <v>9083.783230346271</v>
      </c>
      <c r="N79" s="101">
        <v>9341.4584342051094</v>
      </c>
      <c r="O79" s="101">
        <v>9600.983297109944</v>
      </c>
      <c r="P79" s="101">
        <v>9862.3578190607768</v>
      </c>
      <c r="Q79" s="101">
        <v>10079.700109875117</v>
      </c>
      <c r="R79" s="101">
        <v>10298.509710650598</v>
      </c>
      <c r="S79" s="101">
        <v>10518.786621387218</v>
      </c>
      <c r="T79" s="101">
        <v>10696.331126685456</v>
      </c>
      <c r="U79" s="101">
        <v>10873.875631983694</v>
      </c>
      <c r="V79" s="101">
        <v>11036.078361133314</v>
      </c>
      <c r="W79" s="101">
        <v>11198.28109028293</v>
      </c>
      <c r="X79" s="101">
        <v>11360.483819432551</v>
      </c>
      <c r="Y79" s="101">
        <v>11522.686548582169</v>
      </c>
      <c r="Z79" s="101">
        <v>11684.889277731789</v>
      </c>
      <c r="AA79" s="101">
        <v>11788.554395332672</v>
      </c>
      <c r="AB79" s="101">
        <v>11892.219512933556</v>
      </c>
      <c r="AC79" s="101">
        <v>11995.884630534441</v>
      </c>
      <c r="AD79" s="101">
        <v>12099.549748135325</v>
      </c>
      <c r="AE79" s="101">
        <v>12203.214865736209</v>
      </c>
      <c r="AF79" s="101">
        <v>12265.674420593923</v>
      </c>
      <c r="AG79" s="101">
        <v>12328.133975451634</v>
      </c>
      <c r="AH79" s="101">
        <v>12390.593530309347</v>
      </c>
      <c r="AI79" s="101">
        <v>12453.053085167059</v>
      </c>
      <c r="AJ79" s="101">
        <v>12515.512640024772</v>
      </c>
      <c r="AK79" s="101">
        <v>12542.164781166823</v>
      </c>
      <c r="AL79" s="101">
        <v>12568.816922308868</v>
      </c>
      <c r="AM79" s="101">
        <v>12595.469063450921</v>
      </c>
      <c r="AN79" s="101">
        <v>12622.121204592971</v>
      </c>
      <c r="AO79" s="101">
        <v>12648.77334573502</v>
      </c>
      <c r="AP79" s="101">
        <v>12675.425486877068</v>
      </c>
      <c r="AQ79" s="8"/>
    </row>
    <row r="80" spans="2:43">
      <c r="B80" s="5"/>
      <c r="E80" s="18">
        <f t="shared" ref="E80:E84" si="218">E79+1</f>
        <v>3</v>
      </c>
      <c r="F80" s="48" t="str">
        <f t="shared" si="217"/>
        <v>Rio Claro</v>
      </c>
      <c r="G80" s="101">
        <v>4793.2846882697577</v>
      </c>
      <c r="H80" s="101">
        <v>4898.7839478036421</v>
      </c>
      <c r="I80" s="101">
        <v>5210.3419276396608</v>
      </c>
      <c r="J80" s="101">
        <v>5530.5880817902334</v>
      </c>
      <c r="K80" s="101">
        <v>5859.5224102553611</v>
      </c>
      <c r="L80" s="101">
        <v>6168.8854982748844</v>
      </c>
      <c r="M80" s="101">
        <v>6263.5016916777186</v>
      </c>
      <c r="N80" s="101">
        <v>6358.1178850805536</v>
      </c>
      <c r="O80" s="101">
        <v>6452.7340784833868</v>
      </c>
      <c r="P80" s="101">
        <v>6547.3502718862228</v>
      </c>
      <c r="Q80" s="101">
        <v>6613.7149290331026</v>
      </c>
      <c r="R80" s="101">
        <v>6680.0795861799825</v>
      </c>
      <c r="S80" s="101">
        <v>6746.4442433268623</v>
      </c>
      <c r="T80" s="101">
        <v>6812.8089004737421</v>
      </c>
      <c r="U80" s="101">
        <v>6879.1735576206229</v>
      </c>
      <c r="V80" s="101">
        <v>6921.1117637758489</v>
      </c>
      <c r="W80" s="101">
        <v>6963.049969931074</v>
      </c>
      <c r="X80" s="101">
        <v>7004.9881760863</v>
      </c>
      <c r="Y80" s="101">
        <v>7046.926382241526</v>
      </c>
      <c r="Z80" s="101">
        <v>7088.864588396752</v>
      </c>
      <c r="AA80" s="101">
        <v>7110.7588551681229</v>
      </c>
      <c r="AB80" s="101">
        <v>7132.6531219394919</v>
      </c>
      <c r="AC80" s="101">
        <v>7154.5473887108628</v>
      </c>
      <c r="AD80" s="101">
        <v>7176.4416554822346</v>
      </c>
      <c r="AE80" s="101">
        <v>7198.3359222536046</v>
      </c>
      <c r="AF80" s="101">
        <v>7204.1873452566515</v>
      </c>
      <c r="AG80" s="101">
        <v>7210.0387682596975</v>
      </c>
      <c r="AH80" s="101">
        <v>7215.8901912627443</v>
      </c>
      <c r="AI80" s="101">
        <v>7221.7416142657903</v>
      </c>
      <c r="AJ80" s="101">
        <v>7227.5930372688372</v>
      </c>
      <c r="AK80" s="101">
        <v>7227.5930372688372</v>
      </c>
      <c r="AL80" s="101">
        <v>7227.5930372688372</v>
      </c>
      <c r="AM80" s="101">
        <v>7227.5930372688372</v>
      </c>
      <c r="AN80" s="101">
        <v>7227.5930372688372</v>
      </c>
      <c r="AO80" s="101">
        <v>7227.5930372688372</v>
      </c>
      <c r="AP80" s="101">
        <v>7227.5930372688372</v>
      </c>
      <c r="AQ80" s="8"/>
    </row>
    <row r="81" spans="2:43">
      <c r="B81" s="5"/>
      <c r="E81" s="18">
        <f t="shared" si="218"/>
        <v>4</v>
      </c>
      <c r="F81" s="48" t="str">
        <f t="shared" si="217"/>
        <v>Itaguai</v>
      </c>
      <c r="G81" s="101">
        <v>27514.939832587224</v>
      </c>
      <c r="H81" s="101">
        <v>28180.103488514746</v>
      </c>
      <c r="I81" s="101">
        <v>29830.510195587103</v>
      </c>
      <c r="J81" s="101">
        <v>31526.35575171536</v>
      </c>
      <c r="K81" s="101">
        <v>33267.640156899521</v>
      </c>
      <c r="L81" s="101">
        <v>34869.086426580288</v>
      </c>
      <c r="M81" s="101">
        <v>35439.850796060309</v>
      </c>
      <c r="N81" s="101">
        <v>36010.615165540337</v>
      </c>
      <c r="O81" s="101">
        <v>36581.379535020358</v>
      </c>
      <c r="P81" s="101">
        <v>37152.143904500386</v>
      </c>
      <c r="Q81" s="101">
        <v>37509.954683698277</v>
      </c>
      <c r="R81" s="101">
        <v>37867.765462896154</v>
      </c>
      <c r="S81" s="101">
        <v>38225.576242094045</v>
      </c>
      <c r="T81" s="101">
        <v>38583.387021291936</v>
      </c>
      <c r="U81" s="101">
        <v>38941.197800489819</v>
      </c>
      <c r="V81" s="101">
        <v>39107.17203927994</v>
      </c>
      <c r="W81" s="101">
        <v>39273.14627807006</v>
      </c>
      <c r="X81" s="101">
        <v>39439.120516860174</v>
      </c>
      <c r="Y81" s="101">
        <v>39605.094755650294</v>
      </c>
      <c r="Z81" s="101">
        <v>39771.068994440408</v>
      </c>
      <c r="AA81" s="101">
        <v>39781.640448427119</v>
      </c>
      <c r="AB81" s="101">
        <v>39792.211902413823</v>
      </c>
      <c r="AC81" s="101">
        <v>39802.783356400527</v>
      </c>
      <c r="AD81" s="101">
        <v>39813.354810387231</v>
      </c>
      <c r="AE81" s="101">
        <v>39823.926264373928</v>
      </c>
      <c r="AF81" s="101">
        <v>39824.021605122391</v>
      </c>
      <c r="AG81" s="101">
        <v>39824.116945870861</v>
      </c>
      <c r="AH81" s="101">
        <v>39824.212286619324</v>
      </c>
      <c r="AI81" s="101">
        <v>39824.307627367787</v>
      </c>
      <c r="AJ81" s="101">
        <v>39824.40296811625</v>
      </c>
      <c r="AK81" s="101">
        <v>39824.45952160591</v>
      </c>
      <c r="AL81" s="101">
        <v>39824.516075095569</v>
      </c>
      <c r="AM81" s="101">
        <v>39824.572628585229</v>
      </c>
      <c r="AN81" s="101">
        <v>39824.629182074888</v>
      </c>
      <c r="AO81" s="101">
        <v>39824.685735564548</v>
      </c>
      <c r="AP81" s="101">
        <v>39824.742289054208</v>
      </c>
      <c r="AQ81" s="8"/>
    </row>
    <row r="82" spans="2:43">
      <c r="B82" s="5"/>
      <c r="E82" s="18">
        <f t="shared" si="218"/>
        <v>5</v>
      </c>
      <c r="F82" s="48" t="str">
        <f t="shared" si="217"/>
        <v>Paracambi</v>
      </c>
      <c r="G82" s="101">
        <v>10703.450824301714</v>
      </c>
      <c r="H82" s="101">
        <v>10907.319495578078</v>
      </c>
      <c r="I82" s="101">
        <v>11869.519346135396</v>
      </c>
      <c r="J82" s="101">
        <v>12859.546998289783</v>
      </c>
      <c r="K82" s="101">
        <v>13877.402452041235</v>
      </c>
      <c r="L82" s="101">
        <v>14854.807820272325</v>
      </c>
      <c r="M82" s="101">
        <v>15046.054207625399</v>
      </c>
      <c r="N82" s="101">
        <v>15237.300594978467</v>
      </c>
      <c r="O82" s="101">
        <v>15428.54698233154</v>
      </c>
      <c r="P82" s="101">
        <v>15619.793369684608</v>
      </c>
      <c r="Q82" s="101">
        <v>15738.462660898138</v>
      </c>
      <c r="R82" s="101">
        <v>15857.131952111667</v>
      </c>
      <c r="S82" s="101">
        <v>15975.801243325201</v>
      </c>
      <c r="T82" s="101">
        <v>16094.47053453873</v>
      </c>
      <c r="U82" s="101">
        <v>16213.13982575226</v>
      </c>
      <c r="V82" s="101">
        <v>16283.990819881272</v>
      </c>
      <c r="W82" s="101">
        <v>16354.841814010282</v>
      </c>
      <c r="X82" s="101">
        <v>16425.692808139294</v>
      </c>
      <c r="Y82" s="101">
        <v>16496.543802268305</v>
      </c>
      <c r="Z82" s="101">
        <v>16567.394796397319</v>
      </c>
      <c r="AA82" s="101">
        <v>16586.862260355556</v>
      </c>
      <c r="AB82" s="101">
        <v>16606.3297243138</v>
      </c>
      <c r="AC82" s="101">
        <v>16625.797188272038</v>
      </c>
      <c r="AD82" s="101">
        <v>16645.264652230278</v>
      </c>
      <c r="AE82" s="101">
        <v>16664.732116188519</v>
      </c>
      <c r="AF82" s="101">
        <v>16664.732116188519</v>
      </c>
      <c r="AG82" s="101">
        <v>16664.732116188519</v>
      </c>
      <c r="AH82" s="101">
        <v>16664.732116188519</v>
      </c>
      <c r="AI82" s="101">
        <v>16664.732116188519</v>
      </c>
      <c r="AJ82" s="101">
        <v>16664.732116188519</v>
      </c>
      <c r="AK82" s="101">
        <v>16664.732116188519</v>
      </c>
      <c r="AL82" s="101">
        <v>16664.732116188519</v>
      </c>
      <c r="AM82" s="101">
        <v>16664.732116188519</v>
      </c>
      <c r="AN82" s="101">
        <v>16664.732116188519</v>
      </c>
      <c r="AO82" s="101">
        <v>16664.732116188519</v>
      </c>
      <c r="AP82" s="101">
        <v>16664.732116188519</v>
      </c>
      <c r="AQ82" s="8"/>
    </row>
    <row r="83" spans="2:43">
      <c r="B83" s="5"/>
      <c r="E83" s="18">
        <f t="shared" si="218"/>
        <v>6</v>
      </c>
      <c r="F83" s="48" t="str">
        <f t="shared" si="217"/>
        <v>Rio de Janeiro - APs 5</v>
      </c>
      <c r="G83" s="101">
        <v>224137.93333333332</v>
      </c>
      <c r="H83" s="101">
        <v>226818.19999999998</v>
      </c>
      <c r="I83" s="101">
        <v>230878.90857142853</v>
      </c>
      <c r="J83" s="101">
        <v>234971.86095238093</v>
      </c>
      <c r="K83" s="101">
        <v>239097.05714285711</v>
      </c>
      <c r="L83" s="101">
        <v>242444.2152380952</v>
      </c>
      <c r="M83" s="101">
        <v>245814.09841269834</v>
      </c>
      <c r="N83" s="101">
        <v>249206.26920634913</v>
      </c>
      <c r="O83" s="101">
        <v>252621.59999999998</v>
      </c>
      <c r="P83" s="101">
        <v>254590.16</v>
      </c>
      <c r="Q83" s="101">
        <v>255733.28</v>
      </c>
      <c r="R83" s="101">
        <v>256876.84</v>
      </c>
      <c r="S83" s="101">
        <v>258019.96000000002</v>
      </c>
      <c r="T83" s="101">
        <v>259163.08000000002</v>
      </c>
      <c r="U83" s="101">
        <v>260306.19999999998</v>
      </c>
      <c r="V83" s="101">
        <v>260762.03999999998</v>
      </c>
      <c r="W83" s="101">
        <v>261217.44</v>
      </c>
      <c r="X83" s="101">
        <v>261673.28</v>
      </c>
      <c r="Y83" s="101">
        <v>262129.12</v>
      </c>
      <c r="Z83" s="101">
        <v>262584.96000000002</v>
      </c>
      <c r="AA83" s="101">
        <v>262584.96000000002</v>
      </c>
      <c r="AB83" s="101">
        <v>262584.96000000002</v>
      </c>
      <c r="AC83" s="101">
        <v>262584.96000000002</v>
      </c>
      <c r="AD83" s="101">
        <v>262584.96000000002</v>
      </c>
      <c r="AE83" s="101">
        <v>262584.96000000002</v>
      </c>
      <c r="AF83" s="101">
        <v>262584.96000000002</v>
      </c>
      <c r="AG83" s="101">
        <v>262584.96000000002</v>
      </c>
      <c r="AH83" s="101">
        <v>262584.96000000002</v>
      </c>
      <c r="AI83" s="101">
        <v>262584.96000000002</v>
      </c>
      <c r="AJ83" s="101">
        <v>262584.96000000002</v>
      </c>
      <c r="AK83" s="101">
        <v>262584.96000000002</v>
      </c>
      <c r="AL83" s="101">
        <v>262584.96000000002</v>
      </c>
      <c r="AM83" s="101">
        <v>262584.96000000002</v>
      </c>
      <c r="AN83" s="101">
        <v>262584.96000000002</v>
      </c>
      <c r="AO83" s="101">
        <v>262584.96000000002</v>
      </c>
      <c r="AP83" s="101">
        <v>262584.96000000002</v>
      </c>
      <c r="AQ83" s="8"/>
    </row>
    <row r="84" spans="2:43">
      <c r="B84" s="5"/>
      <c r="E84" s="18">
        <f t="shared" si="218"/>
        <v>7</v>
      </c>
      <c r="F84" s="48" t="str">
        <f t="shared" si="217"/>
        <v>Seropedica</v>
      </c>
      <c r="G84" s="101">
        <v>15762.110929889424</v>
      </c>
      <c r="H84" s="101">
        <v>16197.663655821119</v>
      </c>
      <c r="I84" s="101">
        <v>18493.510319185694</v>
      </c>
      <c r="J84" s="101">
        <v>20886.783250192886</v>
      </c>
      <c r="K84" s="101">
        <v>23377.482448842693</v>
      </c>
      <c r="L84" s="101">
        <v>25822.132563444684</v>
      </c>
      <c r="M84" s="101">
        <v>26309.062472971182</v>
      </c>
      <c r="N84" s="101">
        <v>26795.99238249768</v>
      </c>
      <c r="O84" s="101">
        <v>27282.922292024177</v>
      </c>
      <c r="P84" s="101">
        <v>27769.852201550675</v>
      </c>
      <c r="Q84" s="101">
        <v>28085.535235942465</v>
      </c>
      <c r="R84" s="101">
        <v>28401.218270334266</v>
      </c>
      <c r="S84" s="101">
        <v>28716.901304726063</v>
      </c>
      <c r="T84" s="101">
        <v>29032.584339117857</v>
      </c>
      <c r="U84" s="101">
        <v>29348.267373509658</v>
      </c>
      <c r="V84" s="101">
        <v>29515.5319503668</v>
      </c>
      <c r="W84" s="101">
        <v>29682.796527223949</v>
      </c>
      <c r="X84" s="101">
        <v>29850.061104081087</v>
      </c>
      <c r="Y84" s="101">
        <v>30017.325680938233</v>
      </c>
      <c r="Z84" s="101">
        <v>30184.590257795382</v>
      </c>
      <c r="AA84" s="101">
        <v>30234.803514103885</v>
      </c>
      <c r="AB84" s="101">
        <v>30285.016770412392</v>
      </c>
      <c r="AC84" s="101">
        <v>30335.230026720892</v>
      </c>
      <c r="AD84" s="101">
        <v>30385.443283029399</v>
      </c>
      <c r="AE84" s="101">
        <v>30435.656539337906</v>
      </c>
      <c r="AF84" s="101">
        <v>30435.656539337906</v>
      </c>
      <c r="AG84" s="101">
        <v>30435.656539337906</v>
      </c>
      <c r="AH84" s="101">
        <v>30435.656539337906</v>
      </c>
      <c r="AI84" s="101">
        <v>30435.656539337906</v>
      </c>
      <c r="AJ84" s="101">
        <v>30435.656539337906</v>
      </c>
      <c r="AK84" s="101">
        <v>30435.656539337906</v>
      </c>
      <c r="AL84" s="101">
        <v>30435.656539337906</v>
      </c>
      <c r="AM84" s="101">
        <v>30435.656539337906</v>
      </c>
      <c r="AN84" s="101">
        <v>30435.656539337906</v>
      </c>
      <c r="AO84" s="101">
        <v>30435.656539337906</v>
      </c>
      <c r="AP84" s="101">
        <v>30435.656539337906</v>
      </c>
      <c r="AQ84" s="8"/>
    </row>
    <row r="85" spans="2:43">
      <c r="B85" s="5"/>
      <c r="F85" s="105" t="s">
        <v>1</v>
      </c>
      <c r="G85" s="107">
        <f t="shared" ref="G85:AP85" si="219">SUM(G78:G84)</f>
        <v>297416.36285947473</v>
      </c>
      <c r="H85" s="107">
        <f t="shared" si="219"/>
        <v>301909.26954424841</v>
      </c>
      <c r="I85" s="107">
        <f t="shared" si="219"/>
        <v>311758.78637644637</v>
      </c>
      <c r="J85" s="107">
        <f t="shared" si="219"/>
        <v>321828.4228358948</v>
      </c>
      <c r="K85" s="107">
        <f t="shared" si="219"/>
        <v>332118.17892259365</v>
      </c>
      <c r="L85" s="107">
        <f t="shared" si="219"/>
        <v>341360.80366470281</v>
      </c>
      <c r="M85" s="107">
        <f t="shared" si="219"/>
        <v>346644.43670609972</v>
      </c>
      <c r="N85" s="107">
        <f t="shared" si="219"/>
        <v>351957.948567238</v>
      </c>
      <c r="O85" s="107">
        <f t="shared" si="219"/>
        <v>357302.21162906988</v>
      </c>
      <c r="P85" s="107">
        <f t="shared" si="219"/>
        <v>361207.29509794462</v>
      </c>
      <c r="Q85" s="107">
        <f t="shared" si="219"/>
        <v>363715.12260146334</v>
      </c>
      <c r="R85" s="107">
        <f t="shared" si="219"/>
        <v>366229.09292114287</v>
      </c>
      <c r="S85" s="107">
        <f t="shared" si="219"/>
        <v>368748.32605698326</v>
      </c>
      <c r="T85" s="107">
        <f t="shared" si="219"/>
        <v>371068.14229531062</v>
      </c>
      <c r="U85" s="107">
        <f t="shared" si="219"/>
        <v>373387.95853363798</v>
      </c>
      <c r="V85" s="107">
        <f t="shared" si="219"/>
        <v>374560.02462098229</v>
      </c>
      <c r="W85" s="107">
        <f t="shared" si="219"/>
        <v>375731.65070832655</v>
      </c>
      <c r="X85" s="107">
        <f t="shared" si="219"/>
        <v>376903.7167956708</v>
      </c>
      <c r="Y85" s="107">
        <f t="shared" si="219"/>
        <v>378075.78288301511</v>
      </c>
      <c r="Z85" s="107">
        <f t="shared" si="219"/>
        <v>379247.84897035931</v>
      </c>
      <c r="AA85" s="107">
        <f t="shared" si="219"/>
        <v>379515.96249228017</v>
      </c>
      <c r="AB85" s="107">
        <f t="shared" si="219"/>
        <v>379784.07601420098</v>
      </c>
      <c r="AC85" s="107">
        <f t="shared" si="219"/>
        <v>380052.18953612179</v>
      </c>
      <c r="AD85" s="107">
        <f t="shared" si="219"/>
        <v>380320.3030580426</v>
      </c>
      <c r="AE85" s="107">
        <f t="shared" si="219"/>
        <v>380588.41657996335</v>
      </c>
      <c r="AF85" s="107">
        <f t="shared" si="219"/>
        <v>380685.28860320599</v>
      </c>
      <c r="AG85" s="107">
        <f t="shared" si="219"/>
        <v>380782.16062644863</v>
      </c>
      <c r="AH85" s="107">
        <f t="shared" si="219"/>
        <v>380879.03264969127</v>
      </c>
      <c r="AI85" s="107">
        <f t="shared" si="219"/>
        <v>380975.90467293392</v>
      </c>
      <c r="AJ85" s="107">
        <f t="shared" si="219"/>
        <v>381072.77669617662</v>
      </c>
      <c r="AK85" s="107">
        <f t="shared" si="219"/>
        <v>381099.6188565612</v>
      </c>
      <c r="AL85" s="107">
        <f t="shared" si="219"/>
        <v>381126.46101694583</v>
      </c>
      <c r="AM85" s="107">
        <f t="shared" si="219"/>
        <v>381153.30317733047</v>
      </c>
      <c r="AN85" s="107">
        <f t="shared" si="219"/>
        <v>381180.1453377151</v>
      </c>
      <c r="AO85" s="107">
        <f t="shared" si="219"/>
        <v>381206.98749809974</v>
      </c>
      <c r="AP85" s="107">
        <f t="shared" si="219"/>
        <v>381233.82965848432</v>
      </c>
      <c r="AQ85" s="8"/>
    </row>
    <row r="86" spans="2:43">
      <c r="B86" s="5"/>
      <c r="F86" s="69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8"/>
    </row>
    <row r="87" spans="2:43" ht="13.5" thickBot="1">
      <c r="B87" s="5"/>
      <c r="D87" s="19" t="s">
        <v>106</v>
      </c>
      <c r="E87" s="19"/>
      <c r="F87" s="10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8"/>
    </row>
    <row r="88" spans="2:43" ht="13.5" thickTop="1">
      <c r="B88" s="5"/>
      <c r="D88" s="20"/>
      <c r="E88" s="20"/>
      <c r="F88" s="49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8"/>
    </row>
    <row r="89" spans="2:43" s="21" customFormat="1">
      <c r="B89" s="5"/>
      <c r="E89" s="36">
        <v>1</v>
      </c>
      <c r="F89" s="103" t="str">
        <f>LOOKUP(E89,CAPEX!$E$11:$E$17,CAPEX!$F$11:$F$17)</f>
        <v>Pinheiral</v>
      </c>
      <c r="G89" s="85"/>
      <c r="H89" s="76">
        <f t="shared" ref="H89" si="220">SUM(H90:H94)</f>
        <v>1182338.9473404256</v>
      </c>
      <c r="I89" s="76">
        <f t="shared" ref="I89" si="221">SUM(I90:I94)</f>
        <v>1202706.9957446808</v>
      </c>
      <c r="J89" s="76">
        <f t="shared" ref="J89" si="222">SUM(J90:J94)</f>
        <v>1257562.0691489363</v>
      </c>
      <c r="K89" s="76">
        <f t="shared" ref="K89" si="223">SUM(K90:K94)</f>
        <v>1313292.6299999997</v>
      </c>
      <c r="L89" s="76">
        <f t="shared" ref="L89" si="224">SUM(L90:L94)</f>
        <v>1369909.6748936167</v>
      </c>
      <c r="M89" s="76">
        <f t="shared" ref="M89" si="225">SUM(M90:M94)</f>
        <v>1426032.3156382979</v>
      </c>
      <c r="N89" s="76">
        <f t="shared" ref="N89" si="226">SUM(N90:N94)</f>
        <v>1492180.5744680851</v>
      </c>
      <c r="O89" s="76">
        <f t="shared" ref="O89" si="227">SUM(O90:O94)</f>
        <v>1519631.6808510637</v>
      </c>
      <c r="P89" s="76">
        <f t="shared" ref="P89" si="228">SUM(P90:P94)</f>
        <v>1546671.968085106</v>
      </c>
      <c r="Q89" s="76">
        <f t="shared" ref="Q89" si="229">SUM(Q90:Q94)</f>
        <v>1573153.1063829786</v>
      </c>
      <c r="R89" s="76">
        <f t="shared" ref="R89" si="230">SUM(R90:R94)</f>
        <v>1593982.1808510637</v>
      </c>
      <c r="S89" s="76">
        <f t="shared" ref="S89" si="231">SUM(S90:S94)</f>
        <v>1636034.8404255321</v>
      </c>
      <c r="T89" s="76">
        <f t="shared" ref="T89" si="232">SUM(T90:T94)</f>
        <v>1678669.9468085107</v>
      </c>
      <c r="U89" s="76">
        <f t="shared" ref="U89" si="233">SUM(U90:U94)</f>
        <v>1696259.8404255316</v>
      </c>
      <c r="V89" s="76">
        <f t="shared" ref="V89" si="234">SUM(V90:V94)</f>
        <v>1713849.734042553</v>
      </c>
      <c r="W89" s="76">
        <f t="shared" ref="W89" si="235">SUM(W90:W94)</f>
        <v>1728177.9255319149</v>
      </c>
      <c r="X89" s="76">
        <f t="shared" ref="X89" si="236">SUM(X90:X94)</f>
        <v>1742506.1170212766</v>
      </c>
      <c r="Y89" s="76">
        <f t="shared" ref="Y89" si="237">SUM(Y90:Y94)</f>
        <v>1756834.3085106383</v>
      </c>
      <c r="Z89" s="76">
        <f t="shared" ref="Z89" si="238">SUM(Z90:Z94)</f>
        <v>1771162.5</v>
      </c>
      <c r="AA89" s="76">
        <f t="shared" ref="AA89" si="239">SUM(AA90:AA94)</f>
        <v>1785490.6914893617</v>
      </c>
      <c r="AB89" s="76">
        <f t="shared" ref="AB89" si="240">SUM(AB90:AB94)</f>
        <v>1793819.6808510639</v>
      </c>
      <c r="AC89" s="76">
        <f t="shared" ref="AC89" si="241">SUM(AC90:AC94)</f>
        <v>1802090.4255319149</v>
      </c>
      <c r="AD89" s="76">
        <f t="shared" ref="AD89" si="242">SUM(AD90:AD94)</f>
        <v>1810419.4148936169</v>
      </c>
      <c r="AE89" s="76">
        <f t="shared" ref="AE89" si="243">SUM(AE90:AE94)</f>
        <v>1818806.6489361699</v>
      </c>
      <c r="AF89" s="76">
        <f t="shared" ref="AF89" si="244">SUM(AF90:AF94)</f>
        <v>1827077.3936170209</v>
      </c>
      <c r="AG89" s="76">
        <f t="shared" ref="AG89" si="245">SUM(AG90:AG94)</f>
        <v>1830805.0531914895</v>
      </c>
      <c r="AH89" s="76">
        <f t="shared" ref="AH89" si="246">SUM(AH90:AH94)</f>
        <v>1834474.4680851062</v>
      </c>
      <c r="AI89" s="76">
        <f t="shared" ref="AI89" si="247">SUM(AI90:AI94)</f>
        <v>1838143.8829787232</v>
      </c>
      <c r="AJ89" s="76">
        <f t="shared" ref="AJ89" si="248">SUM(AJ90:AJ94)</f>
        <v>1841871.5425531915</v>
      </c>
      <c r="AK89" s="76">
        <f t="shared" ref="AK89" si="249">SUM(AK90:AK94)</f>
        <v>1845540.9574468085</v>
      </c>
      <c r="AL89" s="76">
        <f t="shared" ref="AL89" si="250">SUM(AL90:AL94)</f>
        <v>1845191.4893617025</v>
      </c>
      <c r="AM89" s="76">
        <f t="shared" ref="AM89" si="251">SUM(AM90:AM94)</f>
        <v>1844783.7765957452</v>
      </c>
      <c r="AN89" s="76">
        <f t="shared" ref="AN89" si="252">SUM(AN90:AN94)</f>
        <v>1844434.3085106381</v>
      </c>
      <c r="AO89" s="76">
        <f t="shared" ref="AO89" si="253">SUM(AO90:AO94)</f>
        <v>1844084.8404255321</v>
      </c>
      <c r="AP89" s="76">
        <f t="shared" ref="AP89" si="254">SUM(AP90:AP94)</f>
        <v>1843677.1276595744</v>
      </c>
      <c r="AQ89" s="8"/>
    </row>
    <row r="90" spans="2:43" s="21" customFormat="1">
      <c r="B90" s="5"/>
      <c r="C90" s="9"/>
      <c r="D90" s="9"/>
      <c r="E90" s="18"/>
      <c r="F90" s="106" t="s">
        <v>2</v>
      </c>
      <c r="G90" s="82"/>
      <c r="H90" s="77">
        <v>0</v>
      </c>
      <c r="I90" s="77">
        <v>8590.7642553191508</v>
      </c>
      <c r="J90" s="77">
        <v>17965.172416413378</v>
      </c>
      <c r="K90" s="77">
        <v>28141.984928571426</v>
      </c>
      <c r="L90" s="77">
        <v>39140.27642553192</v>
      </c>
      <c r="M90" s="77">
        <v>50929.725558510654</v>
      </c>
      <c r="N90" s="77">
        <v>63950.596048632222</v>
      </c>
      <c r="O90" s="77">
        <v>75981.584042553208</v>
      </c>
      <c r="P90" s="77">
        <v>77333.598404255317</v>
      </c>
      <c r="Q90" s="77">
        <v>78657.655319148937</v>
      </c>
      <c r="R90" s="77">
        <v>79699.109042553187</v>
      </c>
      <c r="S90" s="77">
        <v>81801.742021276601</v>
      </c>
      <c r="T90" s="77">
        <v>83933.497340425529</v>
      </c>
      <c r="U90" s="77">
        <v>84812.992021276601</v>
      </c>
      <c r="V90" s="77">
        <v>85692.486702127659</v>
      </c>
      <c r="W90" s="77">
        <v>86408.896276595755</v>
      </c>
      <c r="X90" s="77">
        <v>87125.305851063837</v>
      </c>
      <c r="Y90" s="77">
        <v>87841.715425531918</v>
      </c>
      <c r="Z90" s="77">
        <v>88558.125</v>
      </c>
      <c r="AA90" s="77">
        <v>89274.534574468096</v>
      </c>
      <c r="AB90" s="77">
        <v>89690.984042553202</v>
      </c>
      <c r="AC90" s="77">
        <v>90104.521276595755</v>
      </c>
      <c r="AD90" s="77">
        <v>90520.970744680846</v>
      </c>
      <c r="AE90" s="77">
        <v>90940.332446808519</v>
      </c>
      <c r="AF90" s="77">
        <v>91353.869680851072</v>
      </c>
      <c r="AG90" s="77">
        <v>91540.252659574471</v>
      </c>
      <c r="AH90" s="77">
        <v>91723.723404255332</v>
      </c>
      <c r="AI90" s="77">
        <v>91907.194148936163</v>
      </c>
      <c r="AJ90" s="77">
        <v>92093.577127659577</v>
      </c>
      <c r="AK90" s="77">
        <v>92277.047872340438</v>
      </c>
      <c r="AL90" s="77">
        <v>92259.574468085106</v>
      </c>
      <c r="AM90" s="77">
        <v>92239.188829787236</v>
      </c>
      <c r="AN90" s="77">
        <v>92221.715425531918</v>
      </c>
      <c r="AO90" s="77">
        <v>92204.242021276601</v>
      </c>
      <c r="AP90" s="77">
        <v>92183.856382978731</v>
      </c>
      <c r="AQ90" s="8"/>
    </row>
    <row r="91" spans="2:43" s="21" customFormat="1">
      <c r="B91" s="5"/>
      <c r="C91" s="9"/>
      <c r="D91" s="9"/>
      <c r="E91" s="18"/>
      <c r="F91" s="106" t="s">
        <v>47</v>
      </c>
      <c r="G91" s="82"/>
      <c r="H91" s="77">
        <v>1111398.6105</v>
      </c>
      <c r="I91" s="77">
        <v>1121953.8117446809</v>
      </c>
      <c r="J91" s="77">
        <v>1164143.1725835868</v>
      </c>
      <c r="K91" s="77">
        <v>1206353.0872714284</v>
      </c>
      <c r="L91" s="77">
        <v>1248574.817974468</v>
      </c>
      <c r="M91" s="77">
        <v>1289540.6511414894</v>
      </c>
      <c r="N91" s="77">
        <v>1338699.1439513678</v>
      </c>
      <c r="O91" s="77">
        <v>1352472.1959574467</v>
      </c>
      <c r="P91" s="77">
        <v>1376538.0515957444</v>
      </c>
      <c r="Q91" s="77">
        <v>1400106.264680851</v>
      </c>
      <c r="R91" s="77">
        <v>1418644.1409574465</v>
      </c>
      <c r="S91" s="77">
        <v>1456071.0079787234</v>
      </c>
      <c r="T91" s="77">
        <v>1494016.2526595744</v>
      </c>
      <c r="U91" s="77">
        <v>1509671.2579787232</v>
      </c>
      <c r="V91" s="77">
        <v>1525326.2632978722</v>
      </c>
      <c r="W91" s="77">
        <v>1538078.3537234042</v>
      </c>
      <c r="X91" s="77">
        <v>1550830.4441489361</v>
      </c>
      <c r="Y91" s="77">
        <v>1563582.5345744682</v>
      </c>
      <c r="Z91" s="77">
        <v>1576334.6250000002</v>
      </c>
      <c r="AA91" s="77">
        <v>1589086.7154255318</v>
      </c>
      <c r="AB91" s="77">
        <v>1596499.5159574468</v>
      </c>
      <c r="AC91" s="77">
        <v>1603860.4787234042</v>
      </c>
      <c r="AD91" s="77">
        <v>1611273.2792553189</v>
      </c>
      <c r="AE91" s="77">
        <v>1618737.9175531913</v>
      </c>
      <c r="AF91" s="77">
        <v>1626098.8803191488</v>
      </c>
      <c r="AG91" s="77">
        <v>1629416.4973404256</v>
      </c>
      <c r="AH91" s="77">
        <v>1632682.2765957448</v>
      </c>
      <c r="AI91" s="77">
        <v>1635948.0558510637</v>
      </c>
      <c r="AJ91" s="77">
        <v>1639265.6728723403</v>
      </c>
      <c r="AK91" s="77">
        <v>1642531.4521276595</v>
      </c>
      <c r="AL91" s="77">
        <v>1642220.4255319152</v>
      </c>
      <c r="AM91" s="77">
        <v>1641857.5611702132</v>
      </c>
      <c r="AN91" s="77">
        <v>1641546.5345744679</v>
      </c>
      <c r="AO91" s="77">
        <v>1641235.5079787234</v>
      </c>
      <c r="AP91" s="77">
        <v>1640872.6436170214</v>
      </c>
      <c r="AQ91" s="8"/>
    </row>
    <row r="92" spans="2:43" s="21" customFormat="1">
      <c r="B92" s="5"/>
      <c r="C92" s="9"/>
      <c r="D92" s="9"/>
      <c r="E92" s="18"/>
      <c r="F92" s="106" t="s">
        <v>48</v>
      </c>
      <c r="G92" s="82"/>
      <c r="H92" s="77">
        <v>30333.777911274861</v>
      </c>
      <c r="I92" s="77">
        <v>30856.335218695505</v>
      </c>
      <c r="J92" s="77">
        <v>32263.682593739108</v>
      </c>
      <c r="K92" s="77">
        <v>33693.491245081968</v>
      </c>
      <c r="L92" s="77">
        <v>35146.043298500175</v>
      </c>
      <c r="M92" s="77">
        <v>36585.911048753056</v>
      </c>
      <c r="N92" s="77">
        <v>38282.993426927111</v>
      </c>
      <c r="O92" s="77">
        <v>38987.271811998609</v>
      </c>
      <c r="P92" s="77">
        <v>39681.010328740842</v>
      </c>
      <c r="Q92" s="77">
        <v>40360.403467038726</v>
      </c>
      <c r="R92" s="77">
        <v>40894.788738228119</v>
      </c>
      <c r="S92" s="77">
        <v>41973.680742064877</v>
      </c>
      <c r="T92" s="77">
        <v>43067.515848447867</v>
      </c>
      <c r="U92" s="77">
        <v>43518.797545343572</v>
      </c>
      <c r="V92" s="77">
        <v>43970.079242239284</v>
      </c>
      <c r="W92" s="77">
        <v>44337.679564876184</v>
      </c>
      <c r="X92" s="77">
        <v>44705.27988751309</v>
      </c>
      <c r="Y92" s="77">
        <v>45072.88021014999</v>
      </c>
      <c r="Z92" s="77">
        <v>45440.480532786889</v>
      </c>
      <c r="AA92" s="77">
        <v>45808.080855423788</v>
      </c>
      <c r="AB92" s="77">
        <v>46021.767221834678</v>
      </c>
      <c r="AC92" s="77">
        <v>46233.959277990944</v>
      </c>
      <c r="AD92" s="77">
        <v>46447.645644401826</v>
      </c>
      <c r="AE92" s="77">
        <v>46662.826321067318</v>
      </c>
      <c r="AF92" s="77">
        <v>46875.018377223583</v>
      </c>
      <c r="AG92" s="77">
        <v>46970.654233519366</v>
      </c>
      <c r="AH92" s="77">
        <v>47064.795779560518</v>
      </c>
      <c r="AI92" s="77">
        <v>47158.937325601684</v>
      </c>
      <c r="AJ92" s="77">
        <v>47254.573181897453</v>
      </c>
      <c r="AK92" s="77">
        <v>47348.714727938626</v>
      </c>
      <c r="AL92" s="77">
        <v>47339.748866410882</v>
      </c>
      <c r="AM92" s="77">
        <v>47329.288694628543</v>
      </c>
      <c r="AN92" s="77">
        <v>47320.322833100807</v>
      </c>
      <c r="AO92" s="77">
        <v>47311.35697157307</v>
      </c>
      <c r="AP92" s="77">
        <v>47300.896799790738</v>
      </c>
      <c r="AQ92" s="8"/>
    </row>
    <row r="93" spans="2:43" s="21" customFormat="1">
      <c r="B93" s="5"/>
      <c r="C93" s="9"/>
      <c r="D93" s="9"/>
      <c r="E93" s="18"/>
      <c r="F93" s="106" t="s">
        <v>49</v>
      </c>
      <c r="G93" s="82"/>
      <c r="H93" s="77">
        <v>4167.2602242326475</v>
      </c>
      <c r="I93" s="77">
        <v>4239.0492472968253</v>
      </c>
      <c r="J93" s="77">
        <v>4432.3908994593648</v>
      </c>
      <c r="K93" s="77">
        <v>4628.8182860655734</v>
      </c>
      <c r="L93" s="77">
        <v>4828.3701656086496</v>
      </c>
      <c r="M93" s="77">
        <v>5026.1794731513774</v>
      </c>
      <c r="N93" s="77">
        <v>5259.3249755842344</v>
      </c>
      <c r="O93" s="77">
        <v>5356.0788751307982</v>
      </c>
      <c r="P93" s="77">
        <v>5451.3848055458657</v>
      </c>
      <c r="Q93" s="77">
        <v>5544.7199651203346</v>
      </c>
      <c r="R93" s="77">
        <v>5618.1339161144051</v>
      </c>
      <c r="S93" s="77">
        <v>5766.3523064178571</v>
      </c>
      <c r="T93" s="77">
        <v>5916.6235830136029</v>
      </c>
      <c r="U93" s="77">
        <v>5978.6207490408078</v>
      </c>
      <c r="V93" s="77">
        <v>6040.6179150680155</v>
      </c>
      <c r="W93" s="77">
        <v>6091.1189178583891</v>
      </c>
      <c r="X93" s="77">
        <v>6141.6199206487609</v>
      </c>
      <c r="Y93" s="77">
        <v>6192.1209234391335</v>
      </c>
      <c r="Z93" s="77">
        <v>6242.6219262295072</v>
      </c>
      <c r="AA93" s="77">
        <v>6293.1229290198808</v>
      </c>
      <c r="AB93" s="77">
        <v>6322.4792029996506</v>
      </c>
      <c r="AC93" s="77">
        <v>6351.630188350191</v>
      </c>
      <c r="AD93" s="77">
        <v>6380.9864623299609</v>
      </c>
      <c r="AE93" s="77">
        <v>6410.5480249389593</v>
      </c>
      <c r="AF93" s="77">
        <v>6439.6990102895015</v>
      </c>
      <c r="AG93" s="77">
        <v>6452.8374825601659</v>
      </c>
      <c r="AH93" s="77">
        <v>6465.7706662016026</v>
      </c>
      <c r="AI93" s="77">
        <v>6478.7038498430411</v>
      </c>
      <c r="AJ93" s="77">
        <v>6491.8423221137073</v>
      </c>
      <c r="AK93" s="77">
        <v>6504.7755057551449</v>
      </c>
      <c r="AL93" s="77">
        <v>6503.543773979769</v>
      </c>
      <c r="AM93" s="77">
        <v>6502.1067535751654</v>
      </c>
      <c r="AN93" s="77">
        <v>6500.8750217997895</v>
      </c>
      <c r="AO93" s="77">
        <v>6499.6432900244154</v>
      </c>
      <c r="AP93" s="77">
        <v>6498.2062696198118</v>
      </c>
      <c r="AQ93" s="8"/>
    </row>
    <row r="94" spans="2:43" s="21" customFormat="1">
      <c r="B94" s="5"/>
      <c r="C94" s="9"/>
      <c r="D94" s="9"/>
      <c r="E94" s="18"/>
      <c r="F94" s="106" t="s">
        <v>50</v>
      </c>
      <c r="G94" s="82"/>
      <c r="H94" s="77">
        <v>36439.298704918037</v>
      </c>
      <c r="I94" s="77">
        <v>37067.035278688527</v>
      </c>
      <c r="J94" s="77">
        <v>38757.650655737714</v>
      </c>
      <c r="K94" s="77">
        <v>40475.248268852454</v>
      </c>
      <c r="L94" s="77">
        <v>42220.1670295082</v>
      </c>
      <c r="M94" s="77">
        <v>43949.848416393441</v>
      </c>
      <c r="N94" s="77">
        <v>45988.516065573778</v>
      </c>
      <c r="O94" s="77">
        <v>46834.550163934422</v>
      </c>
      <c r="P94" s="77">
        <v>47667.922950819666</v>
      </c>
      <c r="Q94" s="77">
        <v>48484.06295081968</v>
      </c>
      <c r="R94" s="77">
        <v>49126.008196721305</v>
      </c>
      <c r="S94" s="77">
        <v>50422.057377049176</v>
      </c>
      <c r="T94" s="77">
        <v>51736.05737704919</v>
      </c>
      <c r="U94" s="77">
        <v>52278.172131147541</v>
      </c>
      <c r="V94" s="77">
        <v>52820.286885245907</v>
      </c>
      <c r="W94" s="77">
        <v>53261.87704918033</v>
      </c>
      <c r="X94" s="77">
        <v>53703.467213114753</v>
      </c>
      <c r="Y94" s="77">
        <v>54145.057377049183</v>
      </c>
      <c r="Z94" s="77">
        <v>54586.647540983606</v>
      </c>
      <c r="AA94" s="77">
        <v>55028.237704918043</v>
      </c>
      <c r="AB94" s="77">
        <v>55284.934426229505</v>
      </c>
      <c r="AC94" s="77">
        <v>55539.836065573771</v>
      </c>
      <c r="AD94" s="77">
        <v>55796.532786885255</v>
      </c>
      <c r="AE94" s="77">
        <v>56055.024590163935</v>
      </c>
      <c r="AF94" s="77">
        <v>56309.926229508208</v>
      </c>
      <c r="AG94" s="77">
        <v>56424.811475409835</v>
      </c>
      <c r="AH94" s="77">
        <v>56537.901639344258</v>
      </c>
      <c r="AI94" s="77">
        <v>56650.991803278688</v>
      </c>
      <c r="AJ94" s="77">
        <v>56765.87704918033</v>
      </c>
      <c r="AK94" s="77">
        <v>56878.967213114753</v>
      </c>
      <c r="AL94" s="77">
        <v>56868.196721311477</v>
      </c>
      <c r="AM94" s="77">
        <v>56855.631147540989</v>
      </c>
      <c r="AN94" s="77">
        <v>56844.860655737706</v>
      </c>
      <c r="AO94" s="77">
        <v>56834.090163934423</v>
      </c>
      <c r="AP94" s="77">
        <v>56821.524590163935</v>
      </c>
      <c r="AQ94" s="8"/>
    </row>
    <row r="95" spans="2:43" s="21" customFormat="1">
      <c r="B95" s="5"/>
      <c r="C95" s="9"/>
      <c r="D95" s="9"/>
      <c r="E95" s="18"/>
      <c r="F95" s="106"/>
      <c r="G95" s="82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8"/>
    </row>
    <row r="96" spans="2:43" s="21" customFormat="1">
      <c r="B96" s="5"/>
      <c r="E96" s="36">
        <f>E89+1</f>
        <v>2</v>
      </c>
      <c r="F96" s="103" t="str">
        <f>LOOKUP(E96,CAPEX!$E$11:$E$17,CAPEX!$F$11:$F$17)</f>
        <v>Pirai</v>
      </c>
      <c r="G96" s="85"/>
      <c r="H96" s="76">
        <f t="shared" ref="H96:AP96" si="255">SUM(H97:H101)</f>
        <v>1632377.5783824557</v>
      </c>
      <c r="I96" s="76">
        <f t="shared" si="255"/>
        <v>1664432.219469866</v>
      </c>
      <c r="J96" s="76">
        <f t="shared" si="255"/>
        <v>1717772.0334374469</v>
      </c>
      <c r="K96" s="76">
        <f t="shared" si="255"/>
        <v>1749935.0603046122</v>
      </c>
      <c r="L96" s="76">
        <f t="shared" si="255"/>
        <v>1798844.1296837162</v>
      </c>
      <c r="M96" s="76">
        <f t="shared" si="255"/>
        <v>1824701.6417259593</v>
      </c>
      <c r="N96" s="76">
        <f t="shared" si="255"/>
        <v>1855968.1410443513</v>
      </c>
      <c r="O96" s="76">
        <f t="shared" si="255"/>
        <v>1839261.7081230809</v>
      </c>
      <c r="P96" s="76">
        <f t="shared" si="255"/>
        <v>1820636.213492038</v>
      </c>
      <c r="Q96" s="76">
        <f t="shared" si="255"/>
        <v>1799995.5078426562</v>
      </c>
      <c r="R96" s="76">
        <f t="shared" si="255"/>
        <v>1770128.3930323848</v>
      </c>
      <c r="S96" s="76">
        <f t="shared" si="255"/>
        <v>1798502.2502136822</v>
      </c>
      <c r="T96" s="76">
        <f t="shared" si="255"/>
        <v>1826993.8412422044</v>
      </c>
      <c r="U96" s="76">
        <f t="shared" si="255"/>
        <v>1847950.4660483082</v>
      </c>
      <c r="V96" s="76">
        <f t="shared" si="255"/>
        <v>1868965.957778024</v>
      </c>
      <c r="W96" s="76">
        <f t="shared" si="255"/>
        <v>1888980.7118063248</v>
      </c>
      <c r="X96" s="76">
        <f t="shared" si="255"/>
        <v>1908995.465834626</v>
      </c>
      <c r="Y96" s="76">
        <f t="shared" si="255"/>
        <v>1928951.3529393142</v>
      </c>
      <c r="Z96" s="76">
        <f t="shared" si="255"/>
        <v>1948907.2400440027</v>
      </c>
      <c r="AA96" s="76">
        <f t="shared" si="255"/>
        <v>1968921.9940723036</v>
      </c>
      <c r="AB96" s="76">
        <f t="shared" si="255"/>
        <v>1980813.1126420591</v>
      </c>
      <c r="AC96" s="76">
        <f t="shared" si="255"/>
        <v>1992645.3642882018</v>
      </c>
      <c r="AD96" s="76">
        <f t="shared" si="255"/>
        <v>2004536.482857957</v>
      </c>
      <c r="AE96" s="76">
        <f t="shared" si="255"/>
        <v>2016427.601427712</v>
      </c>
      <c r="AF96" s="76">
        <f t="shared" si="255"/>
        <v>2028259.8530738547</v>
      </c>
      <c r="AG96" s="76">
        <f t="shared" si="255"/>
        <v>2034794.0815948592</v>
      </c>
      <c r="AH96" s="76">
        <f t="shared" si="255"/>
        <v>2041387.1770394754</v>
      </c>
      <c r="AI96" s="76">
        <f t="shared" si="255"/>
        <v>2047980.2724840923</v>
      </c>
      <c r="AJ96" s="76">
        <f t="shared" si="255"/>
        <v>2054514.5010050964</v>
      </c>
      <c r="AK96" s="76">
        <f t="shared" si="255"/>
        <v>2061107.5964497132</v>
      </c>
      <c r="AL96" s="76">
        <f t="shared" si="255"/>
        <v>2062932.4710817055</v>
      </c>
      <c r="AM96" s="76">
        <f t="shared" si="255"/>
        <v>2064816.2126373104</v>
      </c>
      <c r="AN96" s="76">
        <f t="shared" si="255"/>
        <v>2066641.0872693025</v>
      </c>
      <c r="AO96" s="76">
        <f t="shared" si="255"/>
        <v>2068524.8288249073</v>
      </c>
      <c r="AP96" s="76">
        <f t="shared" si="255"/>
        <v>2070408.5703805122</v>
      </c>
      <c r="AQ96" s="8"/>
    </row>
    <row r="97" spans="2:43" s="21" customFormat="1">
      <c r="B97" s="5"/>
      <c r="C97" s="9"/>
      <c r="D97" s="9"/>
      <c r="E97" s="18"/>
      <c r="F97" s="106" t="s">
        <v>2</v>
      </c>
      <c r="G97" s="82"/>
      <c r="H97" s="77">
        <v>0</v>
      </c>
      <c r="I97" s="77">
        <v>11889.618322580645</v>
      </c>
      <c r="J97" s="77">
        <v>24541.286336405541</v>
      </c>
      <c r="K97" s="77">
        <v>37501.184571428566</v>
      </c>
      <c r="L97" s="77">
        <v>51399.077411674349</v>
      </c>
      <c r="M97" s="77">
        <v>65172.392780337956</v>
      </c>
      <c r="N97" s="77">
        <v>79546.956221198154</v>
      </c>
      <c r="O97" s="77">
        <v>91969.403225806454</v>
      </c>
      <c r="P97" s="77">
        <v>91038.06451612903</v>
      </c>
      <c r="Q97" s="77">
        <v>90005.958333333328</v>
      </c>
      <c r="R97" s="77">
        <v>88512.5</v>
      </c>
      <c r="S97" s="77">
        <v>89931.290322580637</v>
      </c>
      <c r="T97" s="77">
        <v>91355.967741935485</v>
      </c>
      <c r="U97" s="77">
        <v>92403.870967741939</v>
      </c>
      <c r="V97" s="77">
        <v>93454.71774193547</v>
      </c>
      <c r="W97" s="77">
        <v>94455.524193548379</v>
      </c>
      <c r="X97" s="77">
        <v>95456.330645161288</v>
      </c>
      <c r="Y97" s="77">
        <v>96454.193548387091</v>
      </c>
      <c r="Z97" s="77">
        <v>97452.056451612909</v>
      </c>
      <c r="AA97" s="77">
        <v>98452.862903225818</v>
      </c>
      <c r="AB97" s="77">
        <v>99047.459677419334</v>
      </c>
      <c r="AC97" s="77">
        <v>99639.112903225818</v>
      </c>
      <c r="AD97" s="77">
        <v>100233.70967741933</v>
      </c>
      <c r="AE97" s="77">
        <v>100828.30645161291</v>
      </c>
      <c r="AF97" s="77">
        <v>101419.95967741933</v>
      </c>
      <c r="AG97" s="77">
        <v>101746.69354838709</v>
      </c>
      <c r="AH97" s="77">
        <v>102076.37096774192</v>
      </c>
      <c r="AI97" s="77">
        <v>102406.04838709677</v>
      </c>
      <c r="AJ97" s="77">
        <v>102732.78225806453</v>
      </c>
      <c r="AK97" s="77">
        <v>103062.45967741933</v>
      </c>
      <c r="AL97" s="77">
        <v>103153.70967741933</v>
      </c>
      <c r="AM97" s="77">
        <v>103247.90322580643</v>
      </c>
      <c r="AN97" s="77">
        <v>103339.15322580643</v>
      </c>
      <c r="AO97" s="77">
        <v>103433.34677419355</v>
      </c>
      <c r="AP97" s="77">
        <v>103527.54032258064</v>
      </c>
      <c r="AQ97" s="8"/>
    </row>
    <row r="98" spans="2:43" s="21" customFormat="1">
      <c r="B98" s="5"/>
      <c r="C98" s="9"/>
      <c r="D98" s="9"/>
      <c r="E98" s="18"/>
      <c r="F98" s="106" t="s">
        <v>47</v>
      </c>
      <c r="G98" s="82"/>
      <c r="H98" s="77">
        <v>1518215.4413999999</v>
      </c>
      <c r="I98" s="77">
        <v>1536138.6872774193</v>
      </c>
      <c r="J98" s="77">
        <v>1573096.4541635946</v>
      </c>
      <c r="K98" s="77">
        <v>1590050.2258285715</v>
      </c>
      <c r="L98" s="77">
        <v>1621640.8923383255</v>
      </c>
      <c r="M98" s="77">
        <v>1631916.7152196618</v>
      </c>
      <c r="N98" s="77">
        <v>1646621.993778802</v>
      </c>
      <c r="O98" s="77">
        <v>1618661.4967741936</v>
      </c>
      <c r="P98" s="77">
        <v>1602269.9354838708</v>
      </c>
      <c r="Q98" s="77">
        <v>1584104.8666666667</v>
      </c>
      <c r="R98" s="77">
        <v>1557820</v>
      </c>
      <c r="S98" s="77">
        <v>1582790.7096774196</v>
      </c>
      <c r="T98" s="77">
        <v>1607865.0322580643</v>
      </c>
      <c r="U98" s="77">
        <v>1626308.1290322579</v>
      </c>
      <c r="V98" s="77">
        <v>1644803.0322580645</v>
      </c>
      <c r="W98" s="77">
        <v>1662417.2258064514</v>
      </c>
      <c r="X98" s="77">
        <v>1680031.4193548388</v>
      </c>
      <c r="Y98" s="77">
        <v>1697593.8064516129</v>
      </c>
      <c r="Z98" s="77">
        <v>1715156.1935483871</v>
      </c>
      <c r="AA98" s="77">
        <v>1732770.3870967741</v>
      </c>
      <c r="AB98" s="77">
        <v>1743235.2903225806</v>
      </c>
      <c r="AC98" s="77">
        <v>1753648.3870967741</v>
      </c>
      <c r="AD98" s="77">
        <v>1764113.2903225806</v>
      </c>
      <c r="AE98" s="77">
        <v>1774578.1935483871</v>
      </c>
      <c r="AF98" s="77">
        <v>1784991.2903225806</v>
      </c>
      <c r="AG98" s="77">
        <v>1790741.8064516129</v>
      </c>
      <c r="AH98" s="77">
        <v>1796544.1290322577</v>
      </c>
      <c r="AI98" s="77">
        <v>1802346.4516129028</v>
      </c>
      <c r="AJ98" s="77">
        <v>1808096.9677419353</v>
      </c>
      <c r="AK98" s="77">
        <v>1813899.2903225804</v>
      </c>
      <c r="AL98" s="77">
        <v>1815505.2903225806</v>
      </c>
      <c r="AM98" s="77">
        <v>1817163.0967741935</v>
      </c>
      <c r="AN98" s="77">
        <v>1818769.0967741935</v>
      </c>
      <c r="AO98" s="77">
        <v>1820426.9032258065</v>
      </c>
      <c r="AP98" s="77">
        <v>1822084.7096774194</v>
      </c>
      <c r="AQ98" s="8"/>
    </row>
    <row r="99" spans="2:43" s="21" customFormat="1">
      <c r="B99" s="5"/>
      <c r="C99" s="9"/>
      <c r="D99" s="9"/>
      <c r="E99" s="18"/>
      <c r="F99" s="106" t="s">
        <v>48</v>
      </c>
      <c r="G99" s="82"/>
      <c r="H99" s="77">
        <v>46315.287400544497</v>
      </c>
      <c r="I99" s="77">
        <v>47224.770558206976</v>
      </c>
      <c r="J99" s="77">
        <v>48738.175818433643</v>
      </c>
      <c r="K99" s="77">
        <v>49650.734195093239</v>
      </c>
      <c r="L99" s="77">
        <v>51038.426377824035</v>
      </c>
      <c r="M99" s="77">
        <v>51772.079006700653</v>
      </c>
      <c r="N99" s="77">
        <v>52659.200295989111</v>
      </c>
      <c r="O99" s="77">
        <v>52185.190328911965</v>
      </c>
      <c r="P99" s="77">
        <v>51656.731013960554</v>
      </c>
      <c r="Q99" s="77">
        <v>51071.0943163232</v>
      </c>
      <c r="R99" s="77">
        <v>50223.677625122677</v>
      </c>
      <c r="S99" s="77">
        <v>51028.726265472171</v>
      </c>
      <c r="T99" s="77">
        <v>51837.115356611488</v>
      </c>
      <c r="U99" s="77">
        <v>52431.715597201561</v>
      </c>
      <c r="V99" s="77">
        <v>53027.986063186552</v>
      </c>
      <c r="W99" s="77">
        <v>53595.862697457982</v>
      </c>
      <c r="X99" s="77">
        <v>54163.739331729405</v>
      </c>
      <c r="Y99" s="77">
        <v>54729.945740605915</v>
      </c>
      <c r="Z99" s="77">
        <v>55296.152149482412</v>
      </c>
      <c r="AA99" s="77">
        <v>55864.028783753849</v>
      </c>
      <c r="AB99" s="77">
        <v>56201.41431352686</v>
      </c>
      <c r="AC99" s="77">
        <v>56537.129617904968</v>
      </c>
      <c r="AD99" s="77">
        <v>56874.515147677987</v>
      </c>
      <c r="AE99" s="77">
        <v>57211.900677451013</v>
      </c>
      <c r="AF99" s="77">
        <v>57547.61598182912</v>
      </c>
      <c r="AG99" s="77">
        <v>57733.011000664788</v>
      </c>
      <c r="AH99" s="77">
        <v>57920.076244895383</v>
      </c>
      <c r="AI99" s="77">
        <v>58107.141489125963</v>
      </c>
      <c r="AJ99" s="77">
        <v>58292.536507961631</v>
      </c>
      <c r="AK99" s="77">
        <v>58479.601752192233</v>
      </c>
      <c r="AL99" s="77">
        <v>58531.378739434622</v>
      </c>
      <c r="AM99" s="77">
        <v>58584.825952071922</v>
      </c>
      <c r="AN99" s="77">
        <v>58636.602939314325</v>
      </c>
      <c r="AO99" s="77">
        <v>58690.050151951633</v>
      </c>
      <c r="AP99" s="77">
        <v>58743.49736458894</v>
      </c>
      <c r="AQ99" s="8"/>
    </row>
    <row r="100" spans="2:43" s="21" customFormat="1">
      <c r="B100" s="5"/>
      <c r="C100" s="9"/>
      <c r="D100" s="9"/>
      <c r="E100" s="18"/>
      <c r="F100" s="106" t="s">
        <v>49</v>
      </c>
      <c r="G100" s="82"/>
      <c r="H100" s="77">
        <v>3364.3065908385829</v>
      </c>
      <c r="I100" s="77">
        <v>3430.3707427268982</v>
      </c>
      <c r="J100" s="77">
        <v>3540.3033282155179</v>
      </c>
      <c r="K100" s="77">
        <v>3606.590861629048</v>
      </c>
      <c r="L100" s="77">
        <v>3707.3917465731747</v>
      </c>
      <c r="M100" s="77">
        <v>3760.6837050872132</v>
      </c>
      <c r="N100" s="77">
        <v>3825.1235081832278</v>
      </c>
      <c r="O100" s="77">
        <v>3790.6917914463888</v>
      </c>
      <c r="P100" s="77">
        <v>3752.3049162683214</v>
      </c>
      <c r="Q100" s="77">
        <v>3709.7647203140332</v>
      </c>
      <c r="R100" s="77">
        <v>3648.2090284592732</v>
      </c>
      <c r="S100" s="77">
        <v>3706.6871379277595</v>
      </c>
      <c r="T100" s="77">
        <v>3765.4078951533756</v>
      </c>
      <c r="U100" s="77">
        <v>3808.5991959226312</v>
      </c>
      <c r="V100" s="77">
        <v>3851.9118205704513</v>
      </c>
      <c r="W100" s="77">
        <v>3893.1619392826619</v>
      </c>
      <c r="X100" s="77">
        <v>3934.4120579948712</v>
      </c>
      <c r="Y100" s="77">
        <v>3975.5408528285157</v>
      </c>
      <c r="Z100" s="77">
        <v>4016.6696476621601</v>
      </c>
      <c r="AA100" s="77">
        <v>4057.9197663743707</v>
      </c>
      <c r="AB100" s="77">
        <v>4082.4271898445654</v>
      </c>
      <c r="AC100" s="77">
        <v>4106.8132894361952</v>
      </c>
      <c r="AD100" s="77">
        <v>4131.3207129063912</v>
      </c>
      <c r="AE100" s="77">
        <v>4155.8281363765864</v>
      </c>
      <c r="AF100" s="77">
        <v>4180.2142359682166</v>
      </c>
      <c r="AG100" s="77">
        <v>4193.6811864889678</v>
      </c>
      <c r="AH100" s="77">
        <v>4207.269460888283</v>
      </c>
      <c r="AI100" s="77">
        <v>4220.8577352875991</v>
      </c>
      <c r="AJ100" s="77">
        <v>4234.3246858083503</v>
      </c>
      <c r="AK100" s="77">
        <v>4247.9129602076673</v>
      </c>
      <c r="AL100" s="77">
        <v>4251.6740004431913</v>
      </c>
      <c r="AM100" s="77">
        <v>4255.556364557282</v>
      </c>
      <c r="AN100" s="77">
        <v>4259.3174047928078</v>
      </c>
      <c r="AO100" s="77">
        <v>4263.1997689068976</v>
      </c>
      <c r="AP100" s="77">
        <v>4267.0821330209883</v>
      </c>
      <c r="AQ100" s="8"/>
    </row>
    <row r="101" spans="2:43" s="21" customFormat="1">
      <c r="B101" s="5"/>
      <c r="C101" s="9"/>
      <c r="D101" s="9"/>
      <c r="E101" s="18"/>
      <c r="F101" s="106" t="s">
        <v>50</v>
      </c>
      <c r="G101" s="82"/>
      <c r="H101" s="77">
        <v>64482.542991072834</v>
      </c>
      <c r="I101" s="77">
        <v>65748.772568932225</v>
      </c>
      <c r="J101" s="77">
        <v>67855.813790797431</v>
      </c>
      <c r="K101" s="77">
        <v>69126.324847890093</v>
      </c>
      <c r="L101" s="77">
        <v>71058.341809319172</v>
      </c>
      <c r="M101" s="77">
        <v>72079.771014171594</v>
      </c>
      <c r="N101" s="77">
        <v>73314.86724017853</v>
      </c>
      <c r="O101" s="77">
        <v>72654.926002722466</v>
      </c>
      <c r="P101" s="77">
        <v>71919.177561809498</v>
      </c>
      <c r="Q101" s="77">
        <v>71103.823806018976</v>
      </c>
      <c r="R101" s="77">
        <v>69924.006378802747</v>
      </c>
      <c r="S101" s="77">
        <v>71044.836810282053</v>
      </c>
      <c r="T101" s="77">
        <v>72170.317990439697</v>
      </c>
      <c r="U101" s="77">
        <v>72998.151255183766</v>
      </c>
      <c r="V101" s="77">
        <v>73828.309894266989</v>
      </c>
      <c r="W101" s="77">
        <v>74618.937169584344</v>
      </c>
      <c r="X101" s="77">
        <v>75409.564444901698</v>
      </c>
      <c r="Y101" s="77">
        <v>76197.866345879898</v>
      </c>
      <c r="Z101" s="77">
        <v>76986.168246858084</v>
      </c>
      <c r="AA101" s="77">
        <v>77776.795522175438</v>
      </c>
      <c r="AB101" s="77">
        <v>78246.521138687516</v>
      </c>
      <c r="AC101" s="77">
        <v>78713.921380860425</v>
      </c>
      <c r="AD101" s="77">
        <v>79183.646997372503</v>
      </c>
      <c r="AE101" s="77">
        <v>79653.372613884567</v>
      </c>
      <c r="AF101" s="77">
        <v>80120.772856057491</v>
      </c>
      <c r="AG101" s="77">
        <v>80378.88940770521</v>
      </c>
      <c r="AH101" s="77">
        <v>80639.331333692098</v>
      </c>
      <c r="AI101" s="77">
        <v>80899.773259679001</v>
      </c>
      <c r="AJ101" s="77">
        <v>81157.889811326735</v>
      </c>
      <c r="AK101" s="77">
        <v>81418.331737313623</v>
      </c>
      <c r="AL101" s="77">
        <v>81490.418341827855</v>
      </c>
      <c r="AM101" s="77">
        <v>81564.830320681256</v>
      </c>
      <c r="AN101" s="77">
        <v>81636.916925195474</v>
      </c>
      <c r="AO101" s="77">
        <v>81711.328904048874</v>
      </c>
      <c r="AP101" s="77">
        <v>81785.740882902275</v>
      </c>
      <c r="AQ101" s="8"/>
    </row>
    <row r="102" spans="2:43" s="21" customFormat="1">
      <c r="B102" s="5"/>
      <c r="C102" s="9"/>
      <c r="D102" s="9"/>
      <c r="E102" s="18"/>
      <c r="F102" s="69"/>
      <c r="G102" s="84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"/>
    </row>
    <row r="103" spans="2:43" s="21" customFormat="1">
      <c r="B103" s="5"/>
      <c r="E103" s="36">
        <f>E96+1</f>
        <v>3</v>
      </c>
      <c r="F103" s="103" t="str">
        <f>LOOKUP(E103,CAPEX!$E$11:$E$17,CAPEX!$F$11:$F$17)</f>
        <v>Rio Claro</v>
      </c>
      <c r="G103" s="85"/>
      <c r="H103" s="76">
        <f t="shared" ref="H103" si="256">SUM(H104:H108)</f>
        <v>1020460.6124999999</v>
      </c>
      <c r="I103" s="76">
        <f t="shared" ref="I103" si="257">SUM(I104:I108)</f>
        <v>1034401.3312499998</v>
      </c>
      <c r="J103" s="76">
        <f t="shared" ref="J103" si="258">SUM(J104:J108)</f>
        <v>1068388.2872395832</v>
      </c>
      <c r="K103" s="76">
        <f t="shared" ref="K103" si="259">SUM(K104:K108)</f>
        <v>1106164.8937499998</v>
      </c>
      <c r="L103" s="76">
        <f t="shared" ref="L103" si="260">SUM(L104:L108)</f>
        <v>1148930.3924999998</v>
      </c>
      <c r="M103" s="76">
        <f t="shared" ref="M103" si="261">SUM(M104:M108)</f>
        <v>1176489.3525</v>
      </c>
      <c r="N103" s="76">
        <f t="shared" ref="N103" si="262">SUM(N104:N108)</f>
        <v>1166081.8489583335</v>
      </c>
      <c r="O103" s="76">
        <f t="shared" ref="O103" si="263">SUM(O104:O108)</f>
        <v>1150112.7187499995</v>
      </c>
      <c r="P103" s="76">
        <f t="shared" ref="P103" si="264">SUM(P104:P108)</f>
        <v>1133556.546875</v>
      </c>
      <c r="Q103" s="76">
        <f t="shared" ref="Q103" si="265">SUM(Q104:Q108)</f>
        <v>1109093.5625</v>
      </c>
      <c r="R103" s="76">
        <f t="shared" ref="R103" si="266">SUM(R104:R108)</f>
        <v>1088498.4374999998</v>
      </c>
      <c r="S103" s="76">
        <f t="shared" ref="S103" si="267">SUM(S104:S108)</f>
        <v>1096767.96875</v>
      </c>
      <c r="T103" s="76">
        <f t="shared" ref="T103" si="268">SUM(T104:T108)</f>
        <v>1104923.4375</v>
      </c>
      <c r="U103" s="76">
        <f t="shared" ref="U103" si="269">SUM(U104:U108)</f>
        <v>1113192.9687499998</v>
      </c>
      <c r="V103" s="76">
        <f t="shared" ref="V103" si="270">SUM(V104:V108)</f>
        <v>1121405.4687499995</v>
      </c>
      <c r="W103" s="76">
        <f t="shared" ref="W103" si="271">SUM(W104:W108)</f>
        <v>1126652.3437500002</v>
      </c>
      <c r="X103" s="76">
        <f t="shared" ref="X103" si="272">SUM(X104:X108)</f>
        <v>1132013.2812499998</v>
      </c>
      <c r="Y103" s="76">
        <f t="shared" ref="Y103" si="273">SUM(Y104:Y108)</f>
        <v>1137260.15625</v>
      </c>
      <c r="Z103" s="76">
        <f t="shared" ref="Z103" si="274">SUM(Z104:Z108)</f>
        <v>1142621.09375</v>
      </c>
      <c r="AA103" s="76">
        <f t="shared" ref="AA103" si="275">SUM(AA104:AA108)</f>
        <v>1147867.96875</v>
      </c>
      <c r="AB103" s="76">
        <f t="shared" ref="AB103" si="276">SUM(AB104:AB108)</f>
        <v>1150605.46875</v>
      </c>
      <c r="AC103" s="76">
        <f t="shared" ref="AC103" si="277">SUM(AC104:AC108)</f>
        <v>1153285.9375</v>
      </c>
      <c r="AD103" s="76">
        <f t="shared" ref="AD103" si="278">SUM(AD104:AD108)</f>
        <v>1155966.4062499998</v>
      </c>
      <c r="AE103" s="76">
        <f t="shared" ref="AE103" si="279">SUM(AE104:AE108)</f>
        <v>1158589.8437499998</v>
      </c>
      <c r="AF103" s="76">
        <f t="shared" ref="AF103" si="280">SUM(AF104:AF108)</f>
        <v>1161327.3437499998</v>
      </c>
      <c r="AG103" s="76">
        <f t="shared" ref="AG103" si="281">SUM(AG104:AG108)</f>
        <v>1161612.5</v>
      </c>
      <c r="AH103" s="76">
        <f t="shared" ref="AH103" si="282">SUM(AH104:AH108)</f>
        <v>1161954.6874999998</v>
      </c>
      <c r="AI103" s="76">
        <f t="shared" ref="AI103" si="283">SUM(AI104:AI108)</f>
        <v>1162296.8749999998</v>
      </c>
      <c r="AJ103" s="76">
        <f t="shared" ref="AJ103" si="284">SUM(AJ104:AJ108)</f>
        <v>1162639.0624999998</v>
      </c>
      <c r="AK103" s="76">
        <f t="shared" ref="AK103" si="285">SUM(AK104:AK108)</f>
        <v>1162981.2500000002</v>
      </c>
      <c r="AL103" s="76">
        <f t="shared" ref="AL103" si="286">SUM(AL104:AL108)</f>
        <v>1161327.3437499998</v>
      </c>
      <c r="AM103" s="76">
        <f t="shared" ref="AM103" si="287">SUM(AM104:AM108)</f>
        <v>1159616.4062499998</v>
      </c>
      <c r="AN103" s="76">
        <f t="shared" ref="AN103" si="288">SUM(AN104:AN108)</f>
        <v>1157962.4999999998</v>
      </c>
      <c r="AO103" s="76">
        <f t="shared" ref="AO103" si="289">SUM(AO104:AO108)</f>
        <v>1156308.59375</v>
      </c>
      <c r="AP103" s="76">
        <f t="shared" ref="AP103" si="290">SUM(AP104:AP108)</f>
        <v>1154597.6562499998</v>
      </c>
      <c r="AQ103" s="8"/>
    </row>
    <row r="104" spans="2:43" s="21" customFormat="1">
      <c r="B104" s="5"/>
      <c r="C104" s="9"/>
      <c r="D104" s="9"/>
      <c r="E104" s="18"/>
      <c r="F104" s="106" t="s">
        <v>2</v>
      </c>
      <c r="G104" s="82"/>
      <c r="H104" s="77">
        <v>0</v>
      </c>
      <c r="I104" s="77">
        <v>7388.5809374999999</v>
      </c>
      <c r="J104" s="77">
        <v>15262.689817708337</v>
      </c>
      <c r="K104" s="77">
        <v>23703.533437499998</v>
      </c>
      <c r="L104" s="77">
        <v>32826.582642857145</v>
      </c>
      <c r="M104" s="77">
        <v>42017.476875000008</v>
      </c>
      <c r="N104" s="77">
        <v>49974.936383928587</v>
      </c>
      <c r="O104" s="77">
        <v>57505.63593750001</v>
      </c>
      <c r="P104" s="77">
        <v>56677.827343750017</v>
      </c>
      <c r="Q104" s="77">
        <v>55454.678124999999</v>
      </c>
      <c r="R104" s="77">
        <v>54424.921875</v>
      </c>
      <c r="S104" s="77">
        <v>54838.3984375</v>
      </c>
      <c r="T104" s="77">
        <v>55246.171875</v>
      </c>
      <c r="U104" s="77">
        <v>55659.6484375</v>
      </c>
      <c r="V104" s="77">
        <v>56070.2734375</v>
      </c>
      <c r="W104" s="77">
        <v>56332.6171875</v>
      </c>
      <c r="X104" s="77">
        <v>56600.6640625</v>
      </c>
      <c r="Y104" s="77">
        <v>56863.0078125</v>
      </c>
      <c r="Z104" s="77">
        <v>57131.0546875</v>
      </c>
      <c r="AA104" s="77">
        <v>57393.3984375</v>
      </c>
      <c r="AB104" s="77">
        <v>57530.2734375</v>
      </c>
      <c r="AC104" s="77">
        <v>57664.296875</v>
      </c>
      <c r="AD104" s="77">
        <v>57798.3203125</v>
      </c>
      <c r="AE104" s="77">
        <v>57929.4921875</v>
      </c>
      <c r="AF104" s="77">
        <v>58066.3671875</v>
      </c>
      <c r="AG104" s="77">
        <v>58080.625</v>
      </c>
      <c r="AH104" s="77">
        <v>58097.734375</v>
      </c>
      <c r="AI104" s="77">
        <v>58114.84375</v>
      </c>
      <c r="AJ104" s="77">
        <v>58131.953125</v>
      </c>
      <c r="AK104" s="77">
        <v>58149.0625</v>
      </c>
      <c r="AL104" s="77">
        <v>58066.3671875</v>
      </c>
      <c r="AM104" s="77">
        <v>57980.8203125</v>
      </c>
      <c r="AN104" s="77">
        <v>57898.125</v>
      </c>
      <c r="AO104" s="77">
        <v>57815.4296875</v>
      </c>
      <c r="AP104" s="77">
        <v>57729.8828125</v>
      </c>
      <c r="AQ104" s="8"/>
    </row>
    <row r="105" spans="2:43" s="21" customFormat="1">
      <c r="B105" s="5"/>
      <c r="C105" s="9"/>
      <c r="D105" s="9"/>
      <c r="E105" s="18"/>
      <c r="F105" s="106" t="s">
        <v>47</v>
      </c>
      <c r="G105" s="82"/>
      <c r="H105" s="77">
        <v>979642.18799999985</v>
      </c>
      <c r="I105" s="77">
        <v>985636.69706249982</v>
      </c>
      <c r="J105" s="77">
        <v>1010390.0659322917</v>
      </c>
      <c r="K105" s="77">
        <v>1038214.7645624998</v>
      </c>
      <c r="L105" s="77">
        <v>1070146.5941571428</v>
      </c>
      <c r="M105" s="77">
        <v>1087412.301525</v>
      </c>
      <c r="N105" s="77">
        <v>1069463.6386160715</v>
      </c>
      <c r="O105" s="77">
        <v>1046602.5740624998</v>
      </c>
      <c r="P105" s="77">
        <v>1031536.4576562501</v>
      </c>
      <c r="Q105" s="77">
        <v>1009275.141875</v>
      </c>
      <c r="R105" s="77">
        <v>990533.578125</v>
      </c>
      <c r="S105" s="77">
        <v>998058.8515625</v>
      </c>
      <c r="T105" s="77">
        <v>1005480.328125</v>
      </c>
      <c r="U105" s="77">
        <v>1013005.6015624998</v>
      </c>
      <c r="V105" s="77">
        <v>1020478.9765624998</v>
      </c>
      <c r="W105" s="77">
        <v>1025253.6328124999</v>
      </c>
      <c r="X105" s="77">
        <v>1030132.0859374998</v>
      </c>
      <c r="Y105" s="77">
        <v>1034906.7421874999</v>
      </c>
      <c r="Z105" s="77">
        <v>1039785.1953124999</v>
      </c>
      <c r="AA105" s="77">
        <v>1044559.8515624999</v>
      </c>
      <c r="AB105" s="77">
        <v>1047050.9765624999</v>
      </c>
      <c r="AC105" s="77">
        <v>1049490.203125</v>
      </c>
      <c r="AD105" s="77">
        <v>1051929.4296874998</v>
      </c>
      <c r="AE105" s="77">
        <v>1054316.7578124998</v>
      </c>
      <c r="AF105" s="77">
        <v>1056807.8828124998</v>
      </c>
      <c r="AG105" s="77">
        <v>1057067.3749999998</v>
      </c>
      <c r="AH105" s="77">
        <v>1057378.7656249998</v>
      </c>
      <c r="AI105" s="77">
        <v>1057690.1562499998</v>
      </c>
      <c r="AJ105" s="77">
        <v>1058001.5468749998</v>
      </c>
      <c r="AK105" s="77">
        <v>1058312.9375</v>
      </c>
      <c r="AL105" s="77">
        <v>1056807.8828124998</v>
      </c>
      <c r="AM105" s="77">
        <v>1055250.9296874998</v>
      </c>
      <c r="AN105" s="77">
        <v>1053745.8749999998</v>
      </c>
      <c r="AO105" s="77">
        <v>1052240.8203124998</v>
      </c>
      <c r="AP105" s="77">
        <v>1050683.8671874998</v>
      </c>
      <c r="AQ105" s="8"/>
    </row>
    <row r="106" spans="2:43" s="21" customFormat="1">
      <c r="B106" s="5"/>
      <c r="C106" s="9"/>
      <c r="D106" s="9"/>
      <c r="E106" s="18"/>
      <c r="F106" s="106" t="s">
        <v>48</v>
      </c>
      <c r="G106" s="82"/>
      <c r="H106" s="77">
        <v>17316.907363636368</v>
      </c>
      <c r="I106" s="77">
        <v>17553.477136363639</v>
      </c>
      <c r="J106" s="77">
        <v>18130.225480429293</v>
      </c>
      <c r="K106" s="77">
        <v>18771.283045454547</v>
      </c>
      <c r="L106" s="77">
        <v>19497.000600000003</v>
      </c>
      <c r="M106" s="77">
        <v>19964.667800000003</v>
      </c>
      <c r="N106" s="77">
        <v>19788.055618686871</v>
      </c>
      <c r="O106" s="77">
        <v>19517.06431818182</v>
      </c>
      <c r="P106" s="77">
        <v>19236.111098484849</v>
      </c>
      <c r="Q106" s="77">
        <v>18820.981666666667</v>
      </c>
      <c r="R106" s="77">
        <v>18471.488636363636</v>
      </c>
      <c r="S106" s="77">
        <v>18611.82007575758</v>
      </c>
      <c r="T106" s="77">
        <v>18750.215909090912</v>
      </c>
      <c r="U106" s="77">
        <v>18890.547348484848</v>
      </c>
      <c r="V106" s="77">
        <v>19029.910984848488</v>
      </c>
      <c r="W106" s="77">
        <v>19118.948863636364</v>
      </c>
      <c r="X106" s="77">
        <v>19209.922348484848</v>
      </c>
      <c r="Y106" s="77">
        <v>19298.960227272728</v>
      </c>
      <c r="Z106" s="77">
        <v>19389.933712121212</v>
      </c>
      <c r="AA106" s="77">
        <v>19478.971590909092</v>
      </c>
      <c r="AB106" s="77">
        <v>19525.42613636364</v>
      </c>
      <c r="AC106" s="77">
        <v>19570.91287878788</v>
      </c>
      <c r="AD106" s="77">
        <v>19616.399621212124</v>
      </c>
      <c r="AE106" s="77">
        <v>19660.918560606064</v>
      </c>
      <c r="AF106" s="77">
        <v>19707.373106060608</v>
      </c>
      <c r="AG106" s="77">
        <v>19712.212121212124</v>
      </c>
      <c r="AH106" s="77">
        <v>19718.018939393944</v>
      </c>
      <c r="AI106" s="77">
        <v>19723.82575757576</v>
      </c>
      <c r="AJ106" s="77">
        <v>19729.63257575758</v>
      </c>
      <c r="AK106" s="77">
        <v>19735.439393939396</v>
      </c>
      <c r="AL106" s="77">
        <v>19707.373106060608</v>
      </c>
      <c r="AM106" s="77">
        <v>19678.33901515152</v>
      </c>
      <c r="AN106" s="77">
        <v>19650.272727272728</v>
      </c>
      <c r="AO106" s="77">
        <v>19622.20643939394</v>
      </c>
      <c r="AP106" s="77">
        <v>19593.172348484852</v>
      </c>
      <c r="AQ106" s="8"/>
    </row>
    <row r="107" spans="2:43" s="21" customFormat="1">
      <c r="B107" s="5"/>
      <c r="C107" s="9"/>
      <c r="D107" s="9"/>
      <c r="E107" s="18"/>
      <c r="F107" s="106" t="s">
        <v>49</v>
      </c>
      <c r="G107" s="82"/>
      <c r="H107" s="77">
        <v>1099.4861818181816</v>
      </c>
      <c r="I107" s="77">
        <v>1114.5064848484847</v>
      </c>
      <c r="J107" s="77">
        <v>1151.1254273288439</v>
      </c>
      <c r="K107" s="77">
        <v>1191.8274949494948</v>
      </c>
      <c r="L107" s="77">
        <v>1237.9047999999998</v>
      </c>
      <c r="M107" s="77">
        <v>1267.5979555555555</v>
      </c>
      <c r="N107" s="77">
        <v>1256.3844837261504</v>
      </c>
      <c r="O107" s="77">
        <v>1239.1786868686868</v>
      </c>
      <c r="P107" s="77">
        <v>1221.3403872053873</v>
      </c>
      <c r="Q107" s="77">
        <v>1194.9829629629628</v>
      </c>
      <c r="R107" s="77">
        <v>1172.7929292929291</v>
      </c>
      <c r="S107" s="77">
        <v>1181.7028619528619</v>
      </c>
      <c r="T107" s="77">
        <v>1190.4898989898988</v>
      </c>
      <c r="U107" s="77">
        <v>1199.3998316498314</v>
      </c>
      <c r="V107" s="77">
        <v>1208.2483164983164</v>
      </c>
      <c r="W107" s="77">
        <v>1213.901515151515</v>
      </c>
      <c r="X107" s="77">
        <v>1219.6776094276095</v>
      </c>
      <c r="Y107" s="77">
        <v>1225.3308080808079</v>
      </c>
      <c r="Z107" s="77">
        <v>1231.1069023569023</v>
      </c>
      <c r="AA107" s="77">
        <v>1236.7601010101012</v>
      </c>
      <c r="AB107" s="77">
        <v>1239.7095959595958</v>
      </c>
      <c r="AC107" s="77">
        <v>1242.597643097643</v>
      </c>
      <c r="AD107" s="77">
        <v>1245.4856902356901</v>
      </c>
      <c r="AE107" s="77">
        <v>1248.3122895622894</v>
      </c>
      <c r="AF107" s="77">
        <v>1251.2617845117845</v>
      </c>
      <c r="AG107" s="77">
        <v>1251.5690235690233</v>
      </c>
      <c r="AH107" s="77">
        <v>1251.9377104377104</v>
      </c>
      <c r="AI107" s="77">
        <v>1252.3063973063972</v>
      </c>
      <c r="AJ107" s="77">
        <v>1252.6750841750841</v>
      </c>
      <c r="AK107" s="77">
        <v>1253.0437710437709</v>
      </c>
      <c r="AL107" s="77">
        <v>1251.2617845117845</v>
      </c>
      <c r="AM107" s="77">
        <v>1249.4183501683501</v>
      </c>
      <c r="AN107" s="77">
        <v>1247.6363636363635</v>
      </c>
      <c r="AO107" s="77">
        <v>1245.8543771043771</v>
      </c>
      <c r="AP107" s="77">
        <v>1244.0109427609427</v>
      </c>
      <c r="AQ107" s="8"/>
    </row>
    <row r="108" spans="2:43" s="21" customFormat="1">
      <c r="B108" s="5"/>
      <c r="C108" s="9"/>
      <c r="D108" s="9"/>
      <c r="E108" s="18"/>
      <c r="F108" s="106" t="s">
        <v>50</v>
      </c>
      <c r="G108" s="82"/>
      <c r="H108" s="77">
        <v>22402.030954545451</v>
      </c>
      <c r="I108" s="77">
        <v>22708.069628787878</v>
      </c>
      <c r="J108" s="77">
        <v>23454.180581825192</v>
      </c>
      <c r="K108" s="77">
        <v>24283.485209595958</v>
      </c>
      <c r="L108" s="77">
        <v>25222.310300000001</v>
      </c>
      <c r="M108" s="77">
        <v>25827.308344444446</v>
      </c>
      <c r="N108" s="77">
        <v>25598.833855920311</v>
      </c>
      <c r="O108" s="77">
        <v>25248.265744949487</v>
      </c>
      <c r="P108" s="77">
        <v>24884.810389309765</v>
      </c>
      <c r="Q108" s="77">
        <v>24347.777870370366</v>
      </c>
      <c r="R108" s="77">
        <v>23895.655934343431</v>
      </c>
      <c r="S108" s="77">
        <v>24077.195812289559</v>
      </c>
      <c r="T108" s="77">
        <v>24256.231691919187</v>
      </c>
      <c r="U108" s="77">
        <v>24437.771569865316</v>
      </c>
      <c r="V108" s="77">
        <v>24618.059448653195</v>
      </c>
      <c r="W108" s="77">
        <v>24733.243371212116</v>
      </c>
      <c r="X108" s="77">
        <v>24850.931292087538</v>
      </c>
      <c r="Y108" s="77">
        <v>24966.115214646463</v>
      </c>
      <c r="Z108" s="77">
        <v>25083.803135521885</v>
      </c>
      <c r="AA108" s="77">
        <v>25198.987058080806</v>
      </c>
      <c r="AB108" s="77">
        <v>25259.083017676763</v>
      </c>
      <c r="AC108" s="77">
        <v>25317.926978114476</v>
      </c>
      <c r="AD108" s="77">
        <v>25376.770938552185</v>
      </c>
      <c r="AE108" s="77">
        <v>25434.362899831645</v>
      </c>
      <c r="AF108" s="77">
        <v>25494.458859427607</v>
      </c>
      <c r="AG108" s="77">
        <v>25500.718855218853</v>
      </c>
      <c r="AH108" s="77">
        <v>25508.230850168347</v>
      </c>
      <c r="AI108" s="77">
        <v>25515.742845117842</v>
      </c>
      <c r="AJ108" s="77">
        <v>25523.254840067337</v>
      </c>
      <c r="AK108" s="77">
        <v>25530.766835016828</v>
      </c>
      <c r="AL108" s="77">
        <v>25494.458859427607</v>
      </c>
      <c r="AM108" s="77">
        <v>25456.898884680129</v>
      </c>
      <c r="AN108" s="77">
        <v>25420.590909090901</v>
      </c>
      <c r="AO108" s="77">
        <v>25384.28293350168</v>
      </c>
      <c r="AP108" s="77">
        <v>25346.72295875421</v>
      </c>
      <c r="AQ108" s="8"/>
    </row>
    <row r="109" spans="2:43" s="21" customFormat="1">
      <c r="B109" s="5"/>
      <c r="C109" s="9"/>
      <c r="D109" s="9"/>
      <c r="E109" s="18"/>
      <c r="F109" s="69"/>
      <c r="G109" s="84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"/>
    </row>
    <row r="110" spans="2:43" s="21" customFormat="1">
      <c r="B110" s="5"/>
      <c r="E110" s="36">
        <f>E103+1</f>
        <v>4</v>
      </c>
      <c r="F110" s="103" t="str">
        <f>LOOKUP(E110,CAPEX!$E$11:$E$17,CAPEX!$F$11:$F$17)</f>
        <v>Itaguai</v>
      </c>
      <c r="G110" s="85"/>
      <c r="H110" s="76">
        <f t="shared" ref="H110" si="291">SUM(H111:H115)</f>
        <v>5505948.5250000004</v>
      </c>
      <c r="I110" s="76">
        <f t="shared" ref="I110" si="292">SUM(I111:I115)</f>
        <v>5586154.6950000003</v>
      </c>
      <c r="J110" s="76">
        <f t="shared" ref="J110" si="293">SUM(J111:J115)</f>
        <v>6858937.9050000003</v>
      </c>
      <c r="K110" s="76">
        <f t="shared" ref="K110" si="294">SUM(K111:K115)</f>
        <v>8180973.9350000015</v>
      </c>
      <c r="L110" s="76">
        <f t="shared" ref="L110" si="295">SUM(L111:L115)</f>
        <v>9429980.0000000019</v>
      </c>
      <c r="M110" s="76">
        <f t="shared" ref="M110" si="296">SUM(M111:M115)</f>
        <v>10789929</v>
      </c>
      <c r="N110" s="76">
        <f t="shared" ref="N110" si="297">SUM(N111:N115)</f>
        <v>11748982</v>
      </c>
      <c r="O110" s="76">
        <f t="shared" ref="O110" si="298">SUM(O111:O115)</f>
        <v>11573928</v>
      </c>
      <c r="P110" s="76">
        <f t="shared" ref="P110" si="299">SUM(P111:P115)</f>
        <v>11393459</v>
      </c>
      <c r="Q110" s="76">
        <f t="shared" ref="Q110" si="300">SUM(Q111:Q115)</f>
        <v>11207735.000000002</v>
      </c>
      <c r="R110" s="76">
        <f t="shared" ref="R110" si="301">SUM(R111:R115)</f>
        <v>10971675</v>
      </c>
      <c r="S110" s="76">
        <f t="shared" ref="S110" si="302">SUM(S111:S115)</f>
        <v>11026724.999999998</v>
      </c>
      <c r="T110" s="76">
        <f t="shared" ref="T110" si="303">SUM(T111:T115)</f>
        <v>11081699.999999998</v>
      </c>
      <c r="U110" s="76">
        <f t="shared" ref="U110" si="304">SUM(U111:U115)</f>
        <v>11136749.999999998</v>
      </c>
      <c r="V110" s="76">
        <f t="shared" ref="V110" si="305">SUM(V111:V115)</f>
        <v>11191725</v>
      </c>
      <c r="W110" s="76">
        <f t="shared" ref="W110" si="306">SUM(W111:W115)</f>
        <v>11207550</v>
      </c>
      <c r="X110" s="76">
        <f t="shared" ref="X110" si="307">SUM(X111:X115)</f>
        <v>11223450</v>
      </c>
      <c r="Y110" s="76">
        <f t="shared" ref="Y110" si="308">SUM(Y111:Y115)</f>
        <v>11239275</v>
      </c>
      <c r="Z110" s="76">
        <f t="shared" ref="Z110" si="309">SUM(Z111:Z115)</f>
        <v>11255175</v>
      </c>
      <c r="AA110" s="76">
        <f t="shared" ref="AA110" si="310">SUM(AA111:AA115)</f>
        <v>11270999.999999996</v>
      </c>
      <c r="AB110" s="76">
        <f t="shared" ref="AB110" si="311">SUM(AB111:AB115)</f>
        <v>11254725</v>
      </c>
      <c r="AC110" s="76">
        <f t="shared" ref="AC110" si="312">SUM(AC111:AC115)</f>
        <v>11238375</v>
      </c>
      <c r="AD110" s="76">
        <f t="shared" ref="AD110" si="313">SUM(AD111:AD115)</f>
        <v>11222100</v>
      </c>
      <c r="AE110" s="76">
        <f t="shared" ref="AE110" si="314">SUM(AE111:AE115)</f>
        <v>11205750.000000002</v>
      </c>
      <c r="AF110" s="76">
        <f t="shared" ref="AF110" si="315">SUM(AF111:AF115)</f>
        <v>11189475</v>
      </c>
      <c r="AG110" s="76">
        <f t="shared" ref="AG110" si="316">SUM(AG111:AG115)</f>
        <v>11147325</v>
      </c>
      <c r="AH110" s="76">
        <f t="shared" ref="AH110" si="317">SUM(AH111:AH115)</f>
        <v>11105100</v>
      </c>
      <c r="AI110" s="76">
        <f t="shared" ref="AI110" si="318">SUM(AI111:AI115)</f>
        <v>11062950</v>
      </c>
      <c r="AJ110" s="76">
        <f t="shared" ref="AJ110" si="319">SUM(AJ111:AJ115)</f>
        <v>11020799.999999998</v>
      </c>
      <c r="AK110" s="76">
        <f t="shared" ref="AK110" si="320">SUM(AK111:AK115)</f>
        <v>10978650</v>
      </c>
      <c r="AL110" s="76">
        <f t="shared" ref="AL110" si="321">SUM(AL111:AL115)</f>
        <v>10916924.999999998</v>
      </c>
      <c r="AM110" s="76">
        <f t="shared" ref="AM110" si="322">SUM(AM111:AM115)</f>
        <v>10855199.999999998</v>
      </c>
      <c r="AN110" s="76">
        <f t="shared" ref="AN110" si="323">SUM(AN111:AN115)</f>
        <v>10793475</v>
      </c>
      <c r="AO110" s="76">
        <f t="shared" ref="AO110" si="324">SUM(AO111:AO115)</f>
        <v>10731750</v>
      </c>
      <c r="AP110" s="76">
        <f t="shared" ref="AP110" si="325">SUM(AP111:AP115)</f>
        <v>10670024.999999998</v>
      </c>
      <c r="AQ110" s="8"/>
    </row>
    <row r="111" spans="2:43" s="21" customFormat="1">
      <c r="B111" s="5"/>
      <c r="C111" s="9"/>
      <c r="D111" s="9"/>
      <c r="E111" s="18"/>
      <c r="F111" s="106" t="s">
        <v>2</v>
      </c>
      <c r="G111" s="82"/>
      <c r="H111" s="77">
        <v>140310.02014567671</v>
      </c>
      <c r="I111" s="77">
        <v>161918.76966173088</v>
      </c>
      <c r="J111" s="77">
        <v>222833.91559553862</v>
      </c>
      <c r="K111" s="77">
        <v>294437.23131107102</v>
      </c>
      <c r="L111" s="77">
        <v>372416.92534908705</v>
      </c>
      <c r="M111" s="77">
        <v>463915.62157434406</v>
      </c>
      <c r="N111" s="77">
        <v>546299.71928034374</v>
      </c>
      <c r="O111" s="77">
        <v>578696.4</v>
      </c>
      <c r="P111" s="77">
        <v>569672.95000000007</v>
      </c>
      <c r="Q111" s="77">
        <v>560386.75</v>
      </c>
      <c r="R111" s="77">
        <v>548583.75</v>
      </c>
      <c r="S111" s="77">
        <v>551336.25</v>
      </c>
      <c r="T111" s="77">
        <v>554085</v>
      </c>
      <c r="U111" s="77">
        <v>556837.5</v>
      </c>
      <c r="V111" s="77">
        <v>559586.25000000012</v>
      </c>
      <c r="W111" s="77">
        <v>560377.5</v>
      </c>
      <c r="X111" s="77">
        <v>561172.5</v>
      </c>
      <c r="Y111" s="77">
        <v>561963.75</v>
      </c>
      <c r="Z111" s="77">
        <v>562758.75</v>
      </c>
      <c r="AA111" s="77">
        <v>563550</v>
      </c>
      <c r="AB111" s="77">
        <v>562736.25</v>
      </c>
      <c r="AC111" s="77">
        <v>561918.75000000012</v>
      </c>
      <c r="AD111" s="77">
        <v>561105</v>
      </c>
      <c r="AE111" s="77">
        <v>560287.5</v>
      </c>
      <c r="AF111" s="77">
        <v>559473.75</v>
      </c>
      <c r="AG111" s="77">
        <v>557366.25</v>
      </c>
      <c r="AH111" s="77">
        <v>555255</v>
      </c>
      <c r="AI111" s="77">
        <v>553147.5</v>
      </c>
      <c r="AJ111" s="77">
        <v>551040</v>
      </c>
      <c r="AK111" s="77">
        <v>548932.5</v>
      </c>
      <c r="AL111" s="77">
        <v>545846.25</v>
      </c>
      <c r="AM111" s="77">
        <v>542760.00000000012</v>
      </c>
      <c r="AN111" s="77">
        <v>539673.75</v>
      </c>
      <c r="AO111" s="77">
        <v>536587.5</v>
      </c>
      <c r="AP111" s="77">
        <v>533501.25</v>
      </c>
      <c r="AQ111" s="8"/>
    </row>
    <row r="112" spans="2:43" s="21" customFormat="1">
      <c r="B112" s="5"/>
      <c r="C112" s="9"/>
      <c r="D112" s="9"/>
      <c r="E112" s="18"/>
      <c r="F112" s="106" t="s">
        <v>47</v>
      </c>
      <c r="G112" s="82"/>
      <c r="H112" s="77">
        <v>3879032.403104323</v>
      </c>
      <c r="I112" s="77">
        <v>3915974.1576882689</v>
      </c>
      <c r="J112" s="77">
        <v>4784190.7550544608</v>
      </c>
      <c r="K112" s="77">
        <v>5677673.7412389303</v>
      </c>
      <c r="L112" s="77">
        <v>6511468.4746509138</v>
      </c>
      <c r="M112" s="77">
        <v>7412732.5484256558</v>
      </c>
      <c r="N112" s="77">
        <v>8030457.140719655</v>
      </c>
      <c r="O112" s="77">
        <v>7870271.0399999991</v>
      </c>
      <c r="P112" s="77">
        <v>7747552.1199999992</v>
      </c>
      <c r="Q112" s="77">
        <v>7621259.7999999998</v>
      </c>
      <c r="R112" s="77">
        <v>7460738.9999999991</v>
      </c>
      <c r="S112" s="77">
        <v>7498172.9999999991</v>
      </c>
      <c r="T112" s="77">
        <v>7535555.9999999991</v>
      </c>
      <c r="U112" s="77">
        <v>7572989.9999999991</v>
      </c>
      <c r="V112" s="77">
        <v>7610372.9999999981</v>
      </c>
      <c r="W112" s="77">
        <v>7621134</v>
      </c>
      <c r="X112" s="77">
        <v>7631946</v>
      </c>
      <c r="Y112" s="77">
        <v>7642706.9999999991</v>
      </c>
      <c r="Z112" s="77">
        <v>7653519</v>
      </c>
      <c r="AA112" s="77">
        <v>7664279.9999999981</v>
      </c>
      <c r="AB112" s="77">
        <v>7653212.9999999991</v>
      </c>
      <c r="AC112" s="77">
        <v>7642095</v>
      </c>
      <c r="AD112" s="77">
        <v>7631028</v>
      </c>
      <c r="AE112" s="77">
        <v>7619909.9999999991</v>
      </c>
      <c r="AF112" s="77">
        <v>7608842.9999999991</v>
      </c>
      <c r="AG112" s="77">
        <v>7580180.9999999991</v>
      </c>
      <c r="AH112" s="77">
        <v>7551467.9999999991</v>
      </c>
      <c r="AI112" s="77">
        <v>7522805.9999999991</v>
      </c>
      <c r="AJ112" s="77">
        <v>7494143.9999999991</v>
      </c>
      <c r="AK112" s="77">
        <v>7465481.9999999991</v>
      </c>
      <c r="AL112" s="77">
        <v>7423508.9999999991</v>
      </c>
      <c r="AM112" s="77">
        <v>7381535.9999999991</v>
      </c>
      <c r="AN112" s="77">
        <v>7339562.9999999991</v>
      </c>
      <c r="AO112" s="77">
        <v>7297589.9999999991</v>
      </c>
      <c r="AP112" s="77">
        <v>7255616.9999999991</v>
      </c>
      <c r="AQ112" s="8"/>
    </row>
    <row r="113" spans="2:43" s="21" customFormat="1">
      <c r="B113" s="5"/>
      <c r="C113" s="9"/>
      <c r="D113" s="9"/>
      <c r="E113" s="18"/>
      <c r="F113" s="106" t="s">
        <v>48</v>
      </c>
      <c r="G113" s="82"/>
      <c r="H113" s="77">
        <v>535341.30388254311</v>
      </c>
      <c r="I113" s="77">
        <v>543139.71962004318</v>
      </c>
      <c r="J113" s="77">
        <v>666891.95233842102</v>
      </c>
      <c r="K113" s="77">
        <v>795433.01821769204</v>
      </c>
      <c r="L113" s="77">
        <v>916873.40807210049</v>
      </c>
      <c r="M113" s="77">
        <v>1049100.7377625396</v>
      </c>
      <c r="N113" s="77">
        <v>1142349.1001802511</v>
      </c>
      <c r="O113" s="77">
        <v>1125328.6656112855</v>
      </c>
      <c r="P113" s="77">
        <v>1107781.7326293106</v>
      </c>
      <c r="Q113" s="77">
        <v>1089723.8579741381</v>
      </c>
      <c r="R113" s="77">
        <v>1066771.8329741382</v>
      </c>
      <c r="S113" s="77">
        <v>1072124.3237656741</v>
      </c>
      <c r="T113" s="77">
        <v>1077469.5223354232</v>
      </c>
      <c r="U113" s="77">
        <v>1082822.0131269596</v>
      </c>
      <c r="V113" s="77">
        <v>1088167.2116967088</v>
      </c>
      <c r="W113" s="77">
        <v>1089705.8704937305</v>
      </c>
      <c r="X113" s="77">
        <v>1091251.8215125394</v>
      </c>
      <c r="Y113" s="77">
        <v>1092790.4803095614</v>
      </c>
      <c r="Z113" s="77">
        <v>1094336.43132837</v>
      </c>
      <c r="AA113" s="77">
        <v>1095875.090125392</v>
      </c>
      <c r="AB113" s="77">
        <v>1094292.6779976492</v>
      </c>
      <c r="AC113" s="77">
        <v>1092702.9736481193</v>
      </c>
      <c r="AD113" s="77">
        <v>1091120.5615203762</v>
      </c>
      <c r="AE113" s="77">
        <v>1089530.8571708465</v>
      </c>
      <c r="AF113" s="77">
        <v>1087948.4450431038</v>
      </c>
      <c r="AG113" s="77">
        <v>1083850.2163989032</v>
      </c>
      <c r="AH113" s="77">
        <v>1079744.6955329156</v>
      </c>
      <c r="AI113" s="77">
        <v>1075646.466888715</v>
      </c>
      <c r="AJ113" s="77">
        <v>1071548.2382445144</v>
      </c>
      <c r="AK113" s="77">
        <v>1067450.0096003136</v>
      </c>
      <c r="AL113" s="77">
        <v>1061448.5110697495</v>
      </c>
      <c r="AM113" s="77">
        <v>1055447.0125391851</v>
      </c>
      <c r="AN113" s="77">
        <v>1049445.514008621</v>
      </c>
      <c r="AO113" s="77">
        <v>1043444.0154780567</v>
      </c>
      <c r="AP113" s="77">
        <v>1037442.5169474924</v>
      </c>
      <c r="AQ113" s="8"/>
    </row>
    <row r="114" spans="2:43" s="21" customFormat="1">
      <c r="B114" s="5"/>
      <c r="C114" s="9"/>
      <c r="D114" s="9"/>
      <c r="E114" s="18"/>
      <c r="F114" s="106" t="s">
        <v>49</v>
      </c>
      <c r="G114" s="82"/>
      <c r="H114" s="77">
        <v>600001.67899784492</v>
      </c>
      <c r="I114" s="77">
        <v>608742.01437284495</v>
      </c>
      <c r="J114" s="77">
        <v>747441.46997668513</v>
      </c>
      <c r="K114" s="77">
        <v>891508.17058130878</v>
      </c>
      <c r="L114" s="77">
        <v>1027616.5509404391</v>
      </c>
      <c r="M114" s="77">
        <v>1175814.7550548592</v>
      </c>
      <c r="N114" s="77">
        <v>1280325.9773510972</v>
      </c>
      <c r="O114" s="77">
        <v>1261249.7557993731</v>
      </c>
      <c r="P114" s="77">
        <v>1241583.443534483</v>
      </c>
      <c r="Q114" s="77">
        <v>1221344.4762931038</v>
      </c>
      <c r="R114" s="77">
        <v>1195620.2262931035</v>
      </c>
      <c r="S114" s="77">
        <v>1201619.2094435738</v>
      </c>
      <c r="T114" s="77">
        <v>1207610.0195924765</v>
      </c>
      <c r="U114" s="77">
        <v>1213609.0027429468</v>
      </c>
      <c r="V114" s="77">
        <v>1219599.8128918498</v>
      </c>
      <c r="W114" s="77">
        <v>1221324.3162225706</v>
      </c>
      <c r="X114" s="77">
        <v>1223056.992554859</v>
      </c>
      <c r="Y114" s="77">
        <v>1224781.4958855803</v>
      </c>
      <c r="Z114" s="77">
        <v>1226514.1722178685</v>
      </c>
      <c r="AA114" s="77">
        <v>1228238.6755485893</v>
      </c>
      <c r="AB114" s="77">
        <v>1226465.1342084641</v>
      </c>
      <c r="AC114" s="77">
        <v>1224683.4198667712</v>
      </c>
      <c r="AD114" s="77">
        <v>1222909.8785266459</v>
      </c>
      <c r="AE114" s="77">
        <v>1221128.1641849533</v>
      </c>
      <c r="AF114" s="77">
        <v>1219354.6228448276</v>
      </c>
      <c r="AG114" s="77">
        <v>1214761.3959639501</v>
      </c>
      <c r="AH114" s="77">
        <v>1210159.9960815047</v>
      </c>
      <c r="AI114" s="77">
        <v>1205566.769200627</v>
      </c>
      <c r="AJ114" s="77">
        <v>1200973.5423197492</v>
      </c>
      <c r="AK114" s="77">
        <v>1196380.3154388715</v>
      </c>
      <c r="AL114" s="77">
        <v>1189653.9351489029</v>
      </c>
      <c r="AM114" s="77">
        <v>1182927.5548589344</v>
      </c>
      <c r="AN114" s="77">
        <v>1176201.1745689658</v>
      </c>
      <c r="AO114" s="77">
        <v>1169474.794278997</v>
      </c>
      <c r="AP114" s="77">
        <v>1162748.4139890284</v>
      </c>
      <c r="AQ114" s="8"/>
    </row>
    <row r="115" spans="2:43" s="21" customFormat="1">
      <c r="B115" s="5"/>
      <c r="C115" s="9"/>
      <c r="D115" s="9"/>
      <c r="E115" s="18"/>
      <c r="F115" s="106" t="s">
        <v>50</v>
      </c>
      <c r="G115" s="82"/>
      <c r="H115" s="77">
        <v>351263.11886961205</v>
      </c>
      <c r="I115" s="77">
        <v>356380.03365711204</v>
      </c>
      <c r="J115" s="77">
        <v>437579.8120348943</v>
      </c>
      <c r="K115" s="77">
        <v>521921.77365099918</v>
      </c>
      <c r="L115" s="77">
        <v>601604.64098746085</v>
      </c>
      <c r="M115" s="77">
        <v>688365.33718260203</v>
      </c>
      <c r="N115" s="77">
        <v>749550.06246865215</v>
      </c>
      <c r="O115" s="77">
        <v>738382.13858934178</v>
      </c>
      <c r="P115" s="77">
        <v>726868.75383620698</v>
      </c>
      <c r="Q115" s="77">
        <v>715020.11573275877</v>
      </c>
      <c r="R115" s="77">
        <v>699960.19073275873</v>
      </c>
      <c r="S115" s="77">
        <v>703472.21679075237</v>
      </c>
      <c r="T115" s="77">
        <v>706979.45807210042</v>
      </c>
      <c r="U115" s="77">
        <v>710491.48413009418</v>
      </c>
      <c r="V115" s="77">
        <v>713998.72541144211</v>
      </c>
      <c r="W115" s="77">
        <v>715008.3132836991</v>
      </c>
      <c r="X115" s="77">
        <v>716022.68593260192</v>
      </c>
      <c r="Y115" s="77">
        <v>717032.27380485914</v>
      </c>
      <c r="Z115" s="77">
        <v>718046.64645376184</v>
      </c>
      <c r="AA115" s="77">
        <v>719056.23432601884</v>
      </c>
      <c r="AB115" s="77">
        <v>718017.93779388722</v>
      </c>
      <c r="AC115" s="77">
        <v>716974.85648510978</v>
      </c>
      <c r="AD115" s="77">
        <v>715936.55995297816</v>
      </c>
      <c r="AE115" s="77">
        <v>714893.47864420072</v>
      </c>
      <c r="AF115" s="77">
        <v>713855.1821120691</v>
      </c>
      <c r="AG115" s="77">
        <v>711166.13763714733</v>
      </c>
      <c r="AH115" s="77">
        <v>708472.30838557996</v>
      </c>
      <c r="AI115" s="77">
        <v>705783.26391065842</v>
      </c>
      <c r="AJ115" s="77">
        <v>703094.21943573665</v>
      </c>
      <c r="AK115" s="77">
        <v>700405.17496081511</v>
      </c>
      <c r="AL115" s="77">
        <v>696467.30378134793</v>
      </c>
      <c r="AM115" s="77">
        <v>692529.43260188098</v>
      </c>
      <c r="AN115" s="77">
        <v>688591.5614224138</v>
      </c>
      <c r="AO115" s="77">
        <v>684653.69024294673</v>
      </c>
      <c r="AP115" s="77">
        <v>680715.81906347978</v>
      </c>
      <c r="AQ115" s="8"/>
    </row>
    <row r="116" spans="2:43" s="21" customFormat="1">
      <c r="B116" s="5"/>
      <c r="C116" s="9"/>
      <c r="D116" s="9"/>
      <c r="E116" s="18"/>
      <c r="F116" s="69"/>
      <c r="G116" s="84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"/>
    </row>
    <row r="117" spans="2:43" s="21" customFormat="1">
      <c r="B117" s="5"/>
      <c r="E117" s="36">
        <f>E110+1</f>
        <v>5</v>
      </c>
      <c r="F117" s="103" t="str">
        <f>LOOKUP(E117,CAPEX!$E$11:$E$17,CAPEX!$F$11:$F$17)</f>
        <v>Paracambi</v>
      </c>
      <c r="G117" s="85"/>
      <c r="H117" s="76">
        <f t="shared" ref="H117" si="326">SUM(H118:H122)</f>
        <v>1615631.2597606722</v>
      </c>
      <c r="I117" s="76">
        <f t="shared" ref="I117" si="327">SUM(I118:I122)</f>
        <v>1633074.3733406251</v>
      </c>
      <c r="J117" s="76">
        <f t="shared" ref="J117" si="328">SUM(J118:J122)</f>
        <v>2060972.9070205167</v>
      </c>
      <c r="K117" s="76">
        <f t="shared" ref="K117" si="329">SUM(K118:K122)</f>
        <v>2516351.7057353747</v>
      </c>
      <c r="L117" s="76">
        <f t="shared" ref="L117" si="330">SUM(L118:L122)</f>
        <v>3013119.0813865438</v>
      </c>
      <c r="M117" s="76">
        <f t="shared" ref="M117" si="331">SUM(M118:M122)</f>
        <v>3509748.9316890379</v>
      </c>
      <c r="N117" s="76">
        <f t="shared" ref="N117" si="332">SUM(N118:N122)</f>
        <v>3817910.8248346895</v>
      </c>
      <c r="O117" s="76">
        <f t="shared" ref="O117" si="333">SUM(O118:O122)</f>
        <v>3734382.7570499266</v>
      </c>
      <c r="P117" s="76">
        <f t="shared" ref="P117" si="334">SUM(P118:P122)</f>
        <v>3671940.0035967873</v>
      </c>
      <c r="Q117" s="76">
        <f t="shared" ref="Q117" si="335">SUM(Q118:Q122)</f>
        <v>3469359.491583935</v>
      </c>
      <c r="R117" s="76">
        <f t="shared" ref="R117" si="336">SUM(R118:R122)</f>
        <v>3486247.7979129986</v>
      </c>
      <c r="S117" s="76">
        <f t="shared" ref="S117" si="337">SUM(S118:S122)</f>
        <v>3503202.0741886608</v>
      </c>
      <c r="T117" s="76">
        <f t="shared" ref="T117" si="338">SUM(T118:T122)</f>
        <v>3520156.3504643231</v>
      </c>
      <c r="U117" s="76">
        <f t="shared" ref="U117" si="339">SUM(U118:U122)</f>
        <v>3537044.6567933876</v>
      </c>
      <c r="V117" s="76">
        <f t="shared" ref="V117" si="340">SUM(V118:V122)</f>
        <v>3553998.9330690498</v>
      </c>
      <c r="W117" s="76">
        <f t="shared" ref="W117" si="341">SUM(W118:W122)</f>
        <v>3564422.184631519</v>
      </c>
      <c r="X117" s="76">
        <f t="shared" ref="X117" si="342">SUM(X118:X122)</f>
        <v>3574977.3760871841</v>
      </c>
      <c r="Y117" s="76">
        <f t="shared" ref="Y117" si="343">SUM(Y118:Y122)</f>
        <v>3585400.6276496532</v>
      </c>
      <c r="Z117" s="76">
        <f t="shared" ref="Z117" si="344">SUM(Z118:Z122)</f>
        <v>3595823.8792121229</v>
      </c>
      <c r="AA117" s="76">
        <f t="shared" ref="AA117" si="345">SUM(AA118:AA122)</f>
        <v>3606313.1007211898</v>
      </c>
      <c r="AB117" s="76">
        <f t="shared" ref="AB117" si="346">SUM(AB118:AB122)</f>
        <v>3607896.3794395393</v>
      </c>
      <c r="AC117" s="76">
        <f t="shared" ref="AC117" si="347">SUM(AC118:AC122)</f>
        <v>3609479.6581578893</v>
      </c>
      <c r="AD117" s="76">
        <f t="shared" ref="AD117" si="348">SUM(AD118:AD122)</f>
        <v>3611062.9368762393</v>
      </c>
      <c r="AE117" s="76">
        <f t="shared" ref="AE117" si="349">SUM(AE118:AE122)</f>
        <v>3612712.1855411865</v>
      </c>
      <c r="AF117" s="76">
        <f t="shared" ref="AF117" si="350">SUM(AF118:AF122)</f>
        <v>3614295.464259536</v>
      </c>
      <c r="AG117" s="76">
        <f t="shared" ref="AG117" si="351">SUM(AG118:AG122)</f>
        <v>3608622.0488521159</v>
      </c>
      <c r="AH117" s="76">
        <f t="shared" ref="AH117" si="352">SUM(AH118:AH122)</f>
        <v>3602948.6334446967</v>
      </c>
      <c r="AI117" s="76">
        <f t="shared" ref="AI117" si="353">SUM(AI118:AI122)</f>
        <v>3597341.1879838747</v>
      </c>
      <c r="AJ117" s="76">
        <f t="shared" ref="AJ117" si="354">SUM(AJ118:AJ122)</f>
        <v>3591733.7425230518</v>
      </c>
      <c r="AK117" s="76">
        <f t="shared" ref="AK117" si="355">SUM(AK118:AK122)</f>
        <v>3586060.3271156326</v>
      </c>
      <c r="AL117" s="76">
        <f t="shared" ref="AL117" si="356">SUM(AL118:AL122)</f>
        <v>3574185.7367280084</v>
      </c>
      <c r="AM117" s="76">
        <f t="shared" ref="AM117" si="357">SUM(AM118:AM122)</f>
        <v>3562311.146340386</v>
      </c>
      <c r="AN117" s="76">
        <f t="shared" ref="AN117" si="358">SUM(AN118:AN122)</f>
        <v>3550370.5860061646</v>
      </c>
      <c r="AO117" s="76">
        <f t="shared" ref="AO117" si="359">SUM(AO118:AO122)</f>
        <v>3538495.9956185413</v>
      </c>
      <c r="AP117" s="76">
        <f t="shared" ref="AP117" si="360">SUM(AP118:AP122)</f>
        <v>3526621.4052309184</v>
      </c>
      <c r="AQ117" s="8"/>
    </row>
    <row r="118" spans="2:43" s="21" customFormat="1">
      <c r="B118" s="5"/>
      <c r="C118" s="9"/>
      <c r="D118" s="9"/>
      <c r="E118" s="18"/>
      <c r="F118" s="106" t="s">
        <v>2</v>
      </c>
      <c r="G118" s="82"/>
      <c r="H118" s="77">
        <v>0</v>
      </c>
      <c r="I118" s="77">
        <v>11663.739909638556</v>
      </c>
      <c r="J118" s="77">
        <v>29439.751600688469</v>
      </c>
      <c r="K118" s="77">
        <v>53916.843524096381</v>
      </c>
      <c r="L118" s="77">
        <v>86081.167779690208</v>
      </c>
      <c r="M118" s="77">
        <v>125336.60240963857</v>
      </c>
      <c r="N118" s="77">
        <v>163609.64173838211</v>
      </c>
      <c r="O118" s="77">
        <v>186701.89759036145</v>
      </c>
      <c r="P118" s="77">
        <v>183580.04819277109</v>
      </c>
      <c r="Q118" s="77">
        <v>173451.95783132533</v>
      </c>
      <c r="R118" s="77">
        <v>174296.2951807229</v>
      </c>
      <c r="S118" s="77">
        <v>175143.93072289156</v>
      </c>
      <c r="T118" s="77">
        <v>175991.56626506025</v>
      </c>
      <c r="U118" s="77">
        <v>176835.90361445784</v>
      </c>
      <c r="V118" s="77">
        <v>177683.5391566265</v>
      </c>
      <c r="W118" s="77">
        <v>178204.65361445784</v>
      </c>
      <c r="X118" s="77">
        <v>178732.36445783134</v>
      </c>
      <c r="Y118" s="77">
        <v>179253.47891566265</v>
      </c>
      <c r="Z118" s="77">
        <v>179774.59337349399</v>
      </c>
      <c r="AA118" s="77">
        <v>180299.00602409639</v>
      </c>
      <c r="AB118" s="77">
        <v>180378.1626506024</v>
      </c>
      <c r="AC118" s="77">
        <v>180457.31927710847</v>
      </c>
      <c r="AD118" s="77">
        <v>180536.47590361448</v>
      </c>
      <c r="AE118" s="77">
        <v>180618.93072289156</v>
      </c>
      <c r="AF118" s="77">
        <v>180698.0873493976</v>
      </c>
      <c r="AG118" s="77">
        <v>180414.44277108434</v>
      </c>
      <c r="AH118" s="77">
        <v>180130.79819277109</v>
      </c>
      <c r="AI118" s="77">
        <v>179850.45180722891</v>
      </c>
      <c r="AJ118" s="77">
        <v>179570.10542168675</v>
      </c>
      <c r="AK118" s="77">
        <v>179286.4608433735</v>
      </c>
      <c r="AL118" s="77">
        <v>178692.78614457833</v>
      </c>
      <c r="AM118" s="77">
        <v>178099.11144578314</v>
      </c>
      <c r="AN118" s="77">
        <v>177502.13855421689</v>
      </c>
      <c r="AO118" s="77">
        <v>176908.46385542169</v>
      </c>
      <c r="AP118" s="77">
        <v>176314.7891566265</v>
      </c>
      <c r="AQ118" s="8"/>
    </row>
    <row r="119" spans="2:43" s="21" customFormat="1">
      <c r="B119" s="5"/>
      <c r="C119" s="9"/>
      <c r="D119" s="9"/>
      <c r="E119" s="18"/>
      <c r="F119" s="106" t="s">
        <v>47</v>
      </c>
      <c r="G119" s="82"/>
      <c r="H119" s="77">
        <v>1340850.1299999999</v>
      </c>
      <c r="I119" s="77">
        <v>1343662.8375903615</v>
      </c>
      <c r="J119" s="77">
        <v>1681009.8163993114</v>
      </c>
      <c r="K119" s="77">
        <v>2034462.2289759032</v>
      </c>
      <c r="L119" s="77">
        <v>2414576.75622031</v>
      </c>
      <c r="M119" s="77">
        <v>2787486.0375903617</v>
      </c>
      <c r="N119" s="77">
        <v>3004963.7532616179</v>
      </c>
      <c r="O119" s="77">
        <v>2912549.602409638</v>
      </c>
      <c r="P119" s="77">
        <v>2863848.7518072287</v>
      </c>
      <c r="Q119" s="77">
        <v>2705850.5421686745</v>
      </c>
      <c r="R119" s="77">
        <v>2719022.2048192765</v>
      </c>
      <c r="S119" s="77">
        <v>2732245.3192771082</v>
      </c>
      <c r="T119" s="77">
        <v>2745468.4337349394</v>
      </c>
      <c r="U119" s="77">
        <v>2758640.0963855418</v>
      </c>
      <c r="V119" s="77">
        <v>2771863.2108433736</v>
      </c>
      <c r="W119" s="77">
        <v>2779992.5963855418</v>
      </c>
      <c r="X119" s="77">
        <v>2788224.8855421687</v>
      </c>
      <c r="Y119" s="77">
        <v>2796354.271084337</v>
      </c>
      <c r="Z119" s="77">
        <v>2804483.6566265058</v>
      </c>
      <c r="AA119" s="77">
        <v>2812664.4939759034</v>
      </c>
      <c r="AB119" s="77">
        <v>2813899.3373493971</v>
      </c>
      <c r="AC119" s="77">
        <v>2815134.1807228914</v>
      </c>
      <c r="AD119" s="77">
        <v>2816369.0240963856</v>
      </c>
      <c r="AE119" s="77">
        <v>2817655.3192771082</v>
      </c>
      <c r="AF119" s="77">
        <v>2818890.1626506019</v>
      </c>
      <c r="AG119" s="77">
        <v>2814465.3072289154</v>
      </c>
      <c r="AH119" s="77">
        <v>2810040.4518072288</v>
      </c>
      <c r="AI119" s="77">
        <v>2805667.0481927712</v>
      </c>
      <c r="AJ119" s="77">
        <v>2801293.644578313</v>
      </c>
      <c r="AK119" s="77">
        <v>2796868.7891566264</v>
      </c>
      <c r="AL119" s="77">
        <v>2787607.4638554212</v>
      </c>
      <c r="AM119" s="77">
        <v>2778346.1385542168</v>
      </c>
      <c r="AN119" s="77">
        <v>2769033.3614457827</v>
      </c>
      <c r="AO119" s="77">
        <v>2759772.0361445779</v>
      </c>
      <c r="AP119" s="77">
        <v>2750510.7108433736</v>
      </c>
      <c r="AQ119" s="8"/>
    </row>
    <row r="120" spans="2:43" s="21" customFormat="1">
      <c r="B120" s="5"/>
      <c r="C120" s="9"/>
      <c r="D120" s="9"/>
      <c r="E120" s="18"/>
      <c r="F120" s="106" t="s">
        <v>48</v>
      </c>
      <c r="G120" s="82"/>
      <c r="H120" s="77">
        <v>87267.622643861716</v>
      </c>
      <c r="I120" s="77">
        <v>88209.804867950879</v>
      </c>
      <c r="J120" s="77">
        <v>111322.55880944747</v>
      </c>
      <c r="K120" s="77">
        <v>135919.64736302625</v>
      </c>
      <c r="L120" s="77">
        <v>162752.32197129639</v>
      </c>
      <c r="M120" s="77">
        <v>189577.56820743048</v>
      </c>
      <c r="N120" s="77">
        <v>206222.79937746644</v>
      </c>
      <c r="O120" s="77">
        <v>201711.06697839708</v>
      </c>
      <c r="P120" s="77">
        <v>198338.24869930567</v>
      </c>
      <c r="Q120" s="77">
        <v>187395.95009587507</v>
      </c>
      <c r="R120" s="77">
        <v>188308.16464663652</v>
      </c>
      <c r="S120" s="77">
        <v>189223.94253548686</v>
      </c>
      <c r="T120" s="77">
        <v>190139.7204243372</v>
      </c>
      <c r="U120" s="77">
        <v>191051.93497509867</v>
      </c>
      <c r="V120" s="77">
        <v>191967.71286394904</v>
      </c>
      <c r="W120" s="77">
        <v>192530.72028199708</v>
      </c>
      <c r="X120" s="77">
        <v>193100.85437622297</v>
      </c>
      <c r="Y120" s="77">
        <v>193663.86179427107</v>
      </c>
      <c r="Z120" s="77">
        <v>194226.86921231914</v>
      </c>
      <c r="AA120" s="77">
        <v>194793.43996845611</v>
      </c>
      <c r="AB120" s="77">
        <v>194878.96008259</v>
      </c>
      <c r="AC120" s="77">
        <v>194964.48019672392</v>
      </c>
      <c r="AD120" s="77">
        <v>195050.00031085778</v>
      </c>
      <c r="AE120" s="77">
        <v>195139.08376308053</v>
      </c>
      <c r="AF120" s="77">
        <v>195224.60387721445</v>
      </c>
      <c r="AG120" s="77">
        <v>194918.15680156805</v>
      </c>
      <c r="AH120" s="77">
        <v>194611.7097259216</v>
      </c>
      <c r="AI120" s="77">
        <v>194308.82598836411</v>
      </c>
      <c r="AJ120" s="77">
        <v>194005.94225080661</v>
      </c>
      <c r="AK120" s="77">
        <v>193699.49517516021</v>
      </c>
      <c r="AL120" s="77">
        <v>193058.09431915605</v>
      </c>
      <c r="AM120" s="77">
        <v>192416.69346315193</v>
      </c>
      <c r="AN120" s="77">
        <v>191771.72926905885</v>
      </c>
      <c r="AO120" s="77">
        <v>191130.32841305473</v>
      </c>
      <c r="AP120" s="77">
        <v>190488.92755705057</v>
      </c>
      <c r="AQ120" s="8"/>
    </row>
    <row r="121" spans="2:43" s="21" customFormat="1">
      <c r="B121" s="5"/>
      <c r="C121" s="9"/>
      <c r="D121" s="9"/>
      <c r="E121" s="18"/>
      <c r="F121" s="106" t="s">
        <v>49</v>
      </c>
      <c r="G121" s="82"/>
      <c r="H121" s="77">
        <v>74289.360814774569</v>
      </c>
      <c r="I121" s="77">
        <v>75091.423631178695</v>
      </c>
      <c r="J121" s="77">
        <v>94766.896217273214</v>
      </c>
      <c r="K121" s="77">
        <v>115705.95621673002</v>
      </c>
      <c r="L121" s="77">
        <v>138548.13049864204</v>
      </c>
      <c r="M121" s="77">
        <v>161383.98114068439</v>
      </c>
      <c r="N121" s="77">
        <v>175553.7676751765</v>
      </c>
      <c r="O121" s="77">
        <v>171713.01086366107</v>
      </c>
      <c r="P121" s="77">
        <v>168841.79120043453</v>
      </c>
      <c r="Q121" s="77">
        <v>159526.80879956545</v>
      </c>
      <c r="R121" s="77">
        <v>160303.36067354699</v>
      </c>
      <c r="S121" s="77">
        <v>161082.94595328622</v>
      </c>
      <c r="T121" s="77">
        <v>161862.53123302551</v>
      </c>
      <c r="U121" s="77">
        <v>162639.08310700706</v>
      </c>
      <c r="V121" s="77">
        <v>163418.66838674634</v>
      </c>
      <c r="W121" s="77">
        <v>163897.94649646929</v>
      </c>
      <c r="X121" s="77">
        <v>164383.29141770778</v>
      </c>
      <c r="Y121" s="77">
        <v>164862.56952743075</v>
      </c>
      <c r="Z121" s="77">
        <v>165341.8476371537</v>
      </c>
      <c r="AA121" s="77">
        <v>165824.15915263441</v>
      </c>
      <c r="AB121" s="77">
        <v>165896.96089082019</v>
      </c>
      <c r="AC121" s="77">
        <v>165969.76262900597</v>
      </c>
      <c r="AD121" s="77">
        <v>166042.56436719172</v>
      </c>
      <c r="AE121" s="77">
        <v>166118.39951113521</v>
      </c>
      <c r="AF121" s="77">
        <v>166191.20124932099</v>
      </c>
      <c r="AG121" s="77">
        <v>165930.32835415535</v>
      </c>
      <c r="AH121" s="77">
        <v>165669.45545898969</v>
      </c>
      <c r="AI121" s="77">
        <v>165411.61596958176</v>
      </c>
      <c r="AJ121" s="77">
        <v>165153.77648017384</v>
      </c>
      <c r="AK121" s="77">
        <v>164892.90358500814</v>
      </c>
      <c r="AL121" s="77">
        <v>164346.89054861487</v>
      </c>
      <c r="AM121" s="77">
        <v>163800.8775122216</v>
      </c>
      <c r="AN121" s="77">
        <v>163251.83107007059</v>
      </c>
      <c r="AO121" s="77">
        <v>162705.81803367732</v>
      </c>
      <c r="AP121" s="77">
        <v>162159.80499728405</v>
      </c>
      <c r="AQ121" s="8"/>
    </row>
    <row r="122" spans="2:43" s="21" customFormat="1">
      <c r="B122" s="5"/>
      <c r="C122" s="9"/>
      <c r="D122" s="9"/>
      <c r="E122" s="18"/>
      <c r="F122" s="106" t="s">
        <v>50</v>
      </c>
      <c r="G122" s="82"/>
      <c r="H122" s="77">
        <v>113224.14630203597</v>
      </c>
      <c r="I122" s="77">
        <v>114446.56734149525</v>
      </c>
      <c r="J122" s="77">
        <v>144433.88399379596</v>
      </c>
      <c r="K122" s="77">
        <v>176347.02965561865</v>
      </c>
      <c r="L122" s="77">
        <v>211160.70491660506</v>
      </c>
      <c r="M122" s="77">
        <v>245964.74234092265</v>
      </c>
      <c r="N122" s="77">
        <v>267560.86278204614</v>
      </c>
      <c r="O122" s="77">
        <v>261707.17920786902</v>
      </c>
      <c r="P122" s="77">
        <v>257331.16369704786</v>
      </c>
      <c r="Q122" s="77">
        <v>243134.23268849435</v>
      </c>
      <c r="R122" s="77">
        <v>244317.7725928156</v>
      </c>
      <c r="S122" s="77">
        <v>245505.93569988807</v>
      </c>
      <c r="T122" s="77">
        <v>246694.0988069606</v>
      </c>
      <c r="U122" s="77">
        <v>247877.63871128188</v>
      </c>
      <c r="V122" s="77">
        <v>249065.80181835432</v>
      </c>
      <c r="W122" s="77">
        <v>249796.26785305259</v>
      </c>
      <c r="X122" s="77">
        <v>250535.98029325344</v>
      </c>
      <c r="Y122" s="77">
        <v>251266.44632795165</v>
      </c>
      <c r="Z122" s="77">
        <v>251996.91236264992</v>
      </c>
      <c r="AA122" s="77">
        <v>252732.00160009949</v>
      </c>
      <c r="AB122" s="77">
        <v>252842.95846612958</v>
      </c>
      <c r="AC122" s="77">
        <v>252953.9153321597</v>
      </c>
      <c r="AD122" s="77">
        <v>253064.87219818984</v>
      </c>
      <c r="AE122" s="77">
        <v>253180.4522669712</v>
      </c>
      <c r="AF122" s="77">
        <v>253291.40913300132</v>
      </c>
      <c r="AG122" s="77">
        <v>252893.81369639336</v>
      </c>
      <c r="AH122" s="77">
        <v>252496.21825978547</v>
      </c>
      <c r="AI122" s="77">
        <v>252103.24602592885</v>
      </c>
      <c r="AJ122" s="77">
        <v>251710.27379207217</v>
      </c>
      <c r="AK122" s="77">
        <v>251312.67835546425</v>
      </c>
      <c r="AL122" s="77">
        <v>250480.50186023835</v>
      </c>
      <c r="AM122" s="77">
        <v>249648.32536501248</v>
      </c>
      <c r="AN122" s="77">
        <v>248811.52566703534</v>
      </c>
      <c r="AO122" s="77">
        <v>247979.34917180944</v>
      </c>
      <c r="AP122" s="77">
        <v>247147.17267658361</v>
      </c>
      <c r="AQ122" s="8"/>
    </row>
    <row r="123" spans="2:43" s="21" customFormat="1">
      <c r="B123" s="5"/>
      <c r="C123" s="9"/>
      <c r="D123" s="9"/>
      <c r="E123" s="18"/>
      <c r="F123" s="69"/>
      <c r="G123" s="84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"/>
    </row>
    <row r="124" spans="2:43" s="21" customFormat="1">
      <c r="B124" s="5"/>
      <c r="E124" s="36">
        <f>E117+1</f>
        <v>6</v>
      </c>
      <c r="F124" s="103" t="str">
        <f>LOOKUP(E124,CAPEX!$E$11:$E$17,CAPEX!$F$11:$F$17)</f>
        <v>Rio de Janeiro - APs 5</v>
      </c>
      <c r="G124" s="85"/>
      <c r="H124" s="76">
        <f t="shared" ref="H124" si="361">SUM(H125:H129)</f>
        <v>100749586.67025001</v>
      </c>
      <c r="I124" s="76">
        <f t="shared" ref="I124" si="362">SUM(I125:I129)</f>
        <v>101355453.0856875</v>
      </c>
      <c r="J124" s="76">
        <f t="shared" ref="J124" si="363">SUM(J125:J129)</f>
        <v>109908933.22500001</v>
      </c>
      <c r="K124" s="76">
        <f t="shared" ref="K124" si="364">SUM(K125:K129)</f>
        <v>117810938.69325002</v>
      </c>
      <c r="L124" s="76">
        <f t="shared" ref="L124" si="365">SUM(L125:L129)</f>
        <v>127608762.66599998</v>
      </c>
      <c r="M124" s="76">
        <f t="shared" ref="M124" si="366">SUM(M125:M129)</f>
        <v>134947874.13150001</v>
      </c>
      <c r="N124" s="76">
        <f t="shared" ref="N124" si="367">SUM(N125:N129)</f>
        <v>142797658.8125</v>
      </c>
      <c r="O124" s="76">
        <f t="shared" ref="O124" si="368">SUM(O125:O129)</f>
        <v>141253206.9375</v>
      </c>
      <c r="P124" s="76">
        <f t="shared" ref="P124" si="369">SUM(P125:P129)</f>
        <v>140407189.86250001</v>
      </c>
      <c r="Q124" s="76">
        <f t="shared" ref="Q124" si="370">SUM(Q125:Q129)</f>
        <v>137968746.22499999</v>
      </c>
      <c r="R124" s="76">
        <f t="shared" ref="R124" si="371">SUM(R125:R129)</f>
        <v>136002367.125</v>
      </c>
      <c r="S124" s="76">
        <f t="shared" ref="S124" si="372">SUM(S125:S129)</f>
        <v>136297770.74999997</v>
      </c>
      <c r="T124" s="76">
        <f t="shared" ref="T124" si="373">SUM(T125:T129)</f>
        <v>136593174.375</v>
      </c>
      <c r="U124" s="76">
        <f t="shared" ref="U124" si="374">SUM(U125:U129)</f>
        <v>136888660.12499997</v>
      </c>
      <c r="V124" s="76">
        <f t="shared" ref="V124" si="375">SUM(V125:V129)</f>
        <v>137184063.75</v>
      </c>
      <c r="W124" s="76">
        <f t="shared" ref="W124" si="376">SUM(W125:W129)</f>
        <v>137241140.625</v>
      </c>
      <c r="X124" s="76">
        <f t="shared" ref="X124" si="377">SUM(X125:X129)</f>
        <v>137298135.375</v>
      </c>
      <c r="Y124" s="76">
        <f t="shared" ref="Y124" si="378">SUM(Y125:Y129)</f>
        <v>137355212.25</v>
      </c>
      <c r="Z124" s="76">
        <f t="shared" ref="Z124" si="379">SUM(Z125:Z129)</f>
        <v>137412289.125</v>
      </c>
      <c r="AA124" s="76">
        <f t="shared" ref="AA124" si="380">SUM(AA125:AA129)</f>
        <v>137469366</v>
      </c>
      <c r="AB124" s="76">
        <f t="shared" ref="AB124" si="381">SUM(AB125:AB129)</f>
        <v>137311029</v>
      </c>
      <c r="AC124" s="76">
        <f t="shared" ref="AC124" si="382">SUM(AC125:AC129)</f>
        <v>137152692</v>
      </c>
      <c r="AD124" s="76">
        <f t="shared" ref="AD124" si="383">SUM(AD125:AD129)</f>
        <v>136994437.125</v>
      </c>
      <c r="AE124" s="76">
        <f t="shared" ref="AE124" si="384">SUM(AE125:AE129)</f>
        <v>136836100.12499997</v>
      </c>
      <c r="AF124" s="76">
        <f t="shared" ref="AF124" si="385">SUM(AF125:AF129)</f>
        <v>136677763.125</v>
      </c>
      <c r="AG124" s="76">
        <f t="shared" ref="AG124" si="386">SUM(AG125:AG129)</f>
        <v>136320026.625</v>
      </c>
      <c r="AH124" s="76">
        <f t="shared" ref="AH124" si="387">SUM(AH125:AH129)</f>
        <v>135962208.00000003</v>
      </c>
      <c r="AI124" s="76">
        <f t="shared" ref="AI124" si="388">SUM(AI125:AI129)</f>
        <v>135604471.5</v>
      </c>
      <c r="AJ124" s="76">
        <f t="shared" ref="AJ124" si="389">SUM(AJ125:AJ129)</f>
        <v>135246735</v>
      </c>
      <c r="AK124" s="76">
        <f t="shared" ref="AK124" si="390">SUM(AK125:AK129)</f>
        <v>134888998.5</v>
      </c>
      <c r="AL124" s="76">
        <f t="shared" ref="AL124" si="391">SUM(AL125:AL129)</f>
        <v>134357485.50000003</v>
      </c>
      <c r="AM124" s="76">
        <f t="shared" ref="AM124" si="392">SUM(AM125:AM129)</f>
        <v>133826054.62500001</v>
      </c>
      <c r="AN124" s="76">
        <f t="shared" ref="AN124" si="393">SUM(AN125:AN129)</f>
        <v>133294623.75</v>
      </c>
      <c r="AO124" s="76">
        <f t="shared" ref="AO124" si="394">SUM(AO125:AO129)</f>
        <v>132763110.74999997</v>
      </c>
      <c r="AP124" s="76">
        <f t="shared" ref="AP124" si="395">SUM(AP125:AP129)</f>
        <v>132231679.87500003</v>
      </c>
      <c r="AQ124" s="8"/>
    </row>
    <row r="125" spans="2:43" s="21" customFormat="1">
      <c r="B125" s="5"/>
      <c r="C125" s="9"/>
      <c r="D125" s="9"/>
      <c r="E125" s="18"/>
      <c r="F125" s="106" t="s">
        <v>2</v>
      </c>
      <c r="G125" s="82"/>
      <c r="H125" s="77">
        <v>1785812.4668286557</v>
      </c>
      <c r="I125" s="77">
        <v>2263868.8983161049</v>
      </c>
      <c r="J125" s="77">
        <v>2961673.5118870013</v>
      </c>
      <c r="K125" s="77">
        <v>3717794.0243881699</v>
      </c>
      <c r="L125" s="77">
        <v>4615349.6351450514</v>
      </c>
      <c r="M125" s="77">
        <v>5502991.4910133732</v>
      </c>
      <c r="N125" s="77">
        <v>6481489.0083495993</v>
      </c>
      <c r="O125" s="77">
        <v>7062660.3468749998</v>
      </c>
      <c r="P125" s="77">
        <v>7020359.493125</v>
      </c>
      <c r="Q125" s="77">
        <v>6898437.3112499993</v>
      </c>
      <c r="R125" s="77">
        <v>6800118.3562500002</v>
      </c>
      <c r="S125" s="77">
        <v>6814888.5375000006</v>
      </c>
      <c r="T125" s="77">
        <v>6829658.71875</v>
      </c>
      <c r="U125" s="77">
        <v>6844433.0062499996</v>
      </c>
      <c r="V125" s="77">
        <v>6859203.1875000009</v>
      </c>
      <c r="W125" s="77">
        <v>6862057.03125</v>
      </c>
      <c r="X125" s="77">
        <v>6864906.7687499998</v>
      </c>
      <c r="Y125" s="77">
        <v>6867760.6125000007</v>
      </c>
      <c r="Z125" s="77">
        <v>6870614.4562499998</v>
      </c>
      <c r="AA125" s="77">
        <v>6873468.2999999998</v>
      </c>
      <c r="AB125" s="77">
        <v>6865551.4500000002</v>
      </c>
      <c r="AC125" s="77">
        <v>6857634.6000000006</v>
      </c>
      <c r="AD125" s="77">
        <v>6849721.8562500002</v>
      </c>
      <c r="AE125" s="77">
        <v>6841805.0062499996</v>
      </c>
      <c r="AF125" s="77">
        <v>6833888.15625</v>
      </c>
      <c r="AG125" s="77">
        <v>6816001.3312499998</v>
      </c>
      <c r="AH125" s="77">
        <v>6798110.3999999994</v>
      </c>
      <c r="AI125" s="77">
        <v>6780223.5750000002</v>
      </c>
      <c r="AJ125" s="77">
        <v>6762336.75</v>
      </c>
      <c r="AK125" s="77">
        <v>6744449.9249999998</v>
      </c>
      <c r="AL125" s="77">
        <v>6717874.2749999994</v>
      </c>
      <c r="AM125" s="77">
        <v>6691302.7312500002</v>
      </c>
      <c r="AN125" s="77">
        <v>6664731.1874999991</v>
      </c>
      <c r="AO125" s="77">
        <v>6638155.5375000006</v>
      </c>
      <c r="AP125" s="77">
        <v>6611583.9937499994</v>
      </c>
      <c r="AQ125" s="8"/>
    </row>
    <row r="126" spans="2:43" s="21" customFormat="1">
      <c r="B126" s="5"/>
      <c r="C126" s="9"/>
      <c r="D126" s="9"/>
      <c r="E126" s="18"/>
      <c r="F126" s="106" t="s">
        <v>47</v>
      </c>
      <c r="G126" s="82"/>
      <c r="H126" s="77">
        <v>78813856.86937134</v>
      </c>
      <c r="I126" s="77">
        <v>78820493.570233896</v>
      </c>
      <c r="J126" s="77">
        <v>84965473.068113014</v>
      </c>
      <c r="K126" s="77">
        <v>90530956.930211842</v>
      </c>
      <c r="L126" s="77">
        <v>97471660.49765493</v>
      </c>
      <c r="M126" s="77">
        <v>102455307.81418663</v>
      </c>
      <c r="N126" s="77">
        <v>107756638.0416504</v>
      </c>
      <c r="O126" s="77">
        <v>105939905.203125</v>
      </c>
      <c r="P126" s="77">
        <v>105305392.39687499</v>
      </c>
      <c r="Q126" s="77">
        <v>103476559.66875</v>
      </c>
      <c r="R126" s="77">
        <v>102001775.34375</v>
      </c>
      <c r="S126" s="77">
        <v>102223328.06249999</v>
      </c>
      <c r="T126" s="77">
        <v>102444880.78125</v>
      </c>
      <c r="U126" s="77">
        <v>102666495.09374999</v>
      </c>
      <c r="V126" s="77">
        <v>102888047.8125</v>
      </c>
      <c r="W126" s="77">
        <v>102930855.46875</v>
      </c>
      <c r="X126" s="77">
        <v>102973601.53125</v>
      </c>
      <c r="Y126" s="77">
        <v>103016409.1875</v>
      </c>
      <c r="Z126" s="77">
        <v>103059216.84375</v>
      </c>
      <c r="AA126" s="77">
        <v>103102024.5</v>
      </c>
      <c r="AB126" s="77">
        <v>102983271.75</v>
      </c>
      <c r="AC126" s="77">
        <v>102864518.99999999</v>
      </c>
      <c r="AD126" s="77">
        <v>102745827.84375</v>
      </c>
      <c r="AE126" s="77">
        <v>102627075.09374999</v>
      </c>
      <c r="AF126" s="77">
        <v>102508322.34375</v>
      </c>
      <c r="AG126" s="77">
        <v>102240019.96875</v>
      </c>
      <c r="AH126" s="77">
        <v>101971656.00000001</v>
      </c>
      <c r="AI126" s="77">
        <v>101703353.625</v>
      </c>
      <c r="AJ126" s="77">
        <v>101435051.25</v>
      </c>
      <c r="AK126" s="77">
        <v>101166748.875</v>
      </c>
      <c r="AL126" s="77">
        <v>100768114.12500001</v>
      </c>
      <c r="AM126" s="77">
        <v>100369540.96875</v>
      </c>
      <c r="AN126" s="77">
        <v>99970967.8125</v>
      </c>
      <c r="AO126" s="77">
        <v>99572333.062499985</v>
      </c>
      <c r="AP126" s="77">
        <v>99173759.906250015</v>
      </c>
      <c r="AQ126" s="8"/>
    </row>
    <row r="127" spans="2:43" s="21" customFormat="1">
      <c r="B127" s="5"/>
      <c r="C127" s="9"/>
      <c r="D127" s="9"/>
      <c r="E127" s="18"/>
      <c r="F127" s="106" t="s">
        <v>48</v>
      </c>
      <c r="G127" s="82"/>
      <c r="H127" s="77">
        <v>13436858.520733768</v>
      </c>
      <c r="I127" s="77">
        <v>13517662.239892863</v>
      </c>
      <c r="J127" s="77">
        <v>14658430.220093284</v>
      </c>
      <c r="K127" s="77">
        <v>15712311.759622149</v>
      </c>
      <c r="L127" s="77">
        <v>17019036.470699999</v>
      </c>
      <c r="M127" s="77">
        <v>17997845.473188326</v>
      </c>
      <c r="N127" s="77">
        <v>19044762.385334488</v>
      </c>
      <c r="O127" s="77">
        <v>18838780.58409515</v>
      </c>
      <c r="P127" s="77">
        <v>18725948.24285581</v>
      </c>
      <c r="Q127" s="77">
        <v>18400735.770519722</v>
      </c>
      <c r="R127" s="77">
        <v>18138482.012086887</v>
      </c>
      <c r="S127" s="77">
        <v>18177879.659728143</v>
      </c>
      <c r="T127" s="77">
        <v>18217277.3073694</v>
      </c>
      <c r="U127" s="77">
        <v>18256685.907929104</v>
      </c>
      <c r="V127" s="77">
        <v>18296083.555570364</v>
      </c>
      <c r="W127" s="77">
        <v>18303695.83388859</v>
      </c>
      <c r="X127" s="77">
        <v>18311297.15928838</v>
      </c>
      <c r="Y127" s="77">
        <v>18318909.43760661</v>
      </c>
      <c r="Z127" s="77">
        <v>18326521.715924837</v>
      </c>
      <c r="AA127" s="77">
        <v>18334133.99424307</v>
      </c>
      <c r="AB127" s="77">
        <v>18313016.767484009</v>
      </c>
      <c r="AC127" s="77">
        <v>18291899.540724944</v>
      </c>
      <c r="AD127" s="77">
        <v>18270793.266884327</v>
      </c>
      <c r="AE127" s="77">
        <v>18249676.040125266</v>
      </c>
      <c r="AF127" s="77">
        <v>18228558.813366205</v>
      </c>
      <c r="AG127" s="77">
        <v>18180847.900626332</v>
      </c>
      <c r="AH127" s="77">
        <v>18133126.034968015</v>
      </c>
      <c r="AI127" s="77">
        <v>18085415.122228142</v>
      </c>
      <c r="AJ127" s="77">
        <v>18037704.209488269</v>
      </c>
      <c r="AK127" s="77">
        <v>17989993.2967484</v>
      </c>
      <c r="AL127" s="77">
        <v>17919106.008582089</v>
      </c>
      <c r="AM127" s="77">
        <v>17848229.673334222</v>
      </c>
      <c r="AN127" s="77">
        <v>17777353.338086355</v>
      </c>
      <c r="AO127" s="77">
        <v>17706466.049920041</v>
      </c>
      <c r="AP127" s="77">
        <v>17635589.714672174</v>
      </c>
      <c r="AQ127" s="8"/>
    </row>
    <row r="128" spans="2:43" s="21" customFormat="1">
      <c r="B128" s="5"/>
      <c r="C128" s="9"/>
      <c r="D128" s="9"/>
      <c r="E128" s="18"/>
      <c r="F128" s="106" t="s">
        <v>49</v>
      </c>
      <c r="G128" s="82"/>
      <c r="H128" s="77">
        <v>1417798.0213723879</v>
      </c>
      <c r="I128" s="77">
        <v>1426324.0732740671</v>
      </c>
      <c r="J128" s="77">
        <v>1546692.8769402986</v>
      </c>
      <c r="K128" s="77">
        <v>1657893.8067706828</v>
      </c>
      <c r="L128" s="77">
        <v>1795773.6323999998</v>
      </c>
      <c r="M128" s="77">
        <v>1899053.2393771852</v>
      </c>
      <c r="N128" s="77">
        <v>2009519.2924573561</v>
      </c>
      <c r="O128" s="77">
        <v>1987785.0016791045</v>
      </c>
      <c r="P128" s="77">
        <v>1975879.4309008529</v>
      </c>
      <c r="Q128" s="77">
        <v>1941564.4458102346</v>
      </c>
      <c r="R128" s="77">
        <v>1913892.5864072496</v>
      </c>
      <c r="S128" s="77">
        <v>1918049.6523454159</v>
      </c>
      <c r="T128" s="77">
        <v>1922206.7182835818</v>
      </c>
      <c r="U128" s="77">
        <v>1926364.9399253731</v>
      </c>
      <c r="V128" s="77">
        <v>1930522.0058635394</v>
      </c>
      <c r="W128" s="77">
        <v>1931325.2198827292</v>
      </c>
      <c r="X128" s="77">
        <v>1932127.2781982941</v>
      </c>
      <c r="Y128" s="77">
        <v>1932930.4922174839</v>
      </c>
      <c r="Z128" s="77">
        <v>1933733.706236674</v>
      </c>
      <c r="AA128" s="77">
        <v>1934536.9202558636</v>
      </c>
      <c r="AB128" s="77">
        <v>1932308.7236673771</v>
      </c>
      <c r="AC128" s="77">
        <v>1930080.5270788912</v>
      </c>
      <c r="AD128" s="77">
        <v>1927853.4861940297</v>
      </c>
      <c r="AE128" s="77">
        <v>1925625.2896055439</v>
      </c>
      <c r="AF128" s="77">
        <v>1923397.0930170575</v>
      </c>
      <c r="AG128" s="77">
        <v>1918362.848027719</v>
      </c>
      <c r="AH128" s="77">
        <v>1913327.4473347547</v>
      </c>
      <c r="AI128" s="77">
        <v>1908293.2023454157</v>
      </c>
      <c r="AJ128" s="77">
        <v>1903258.9573560767</v>
      </c>
      <c r="AK128" s="77">
        <v>1898224.7123667379</v>
      </c>
      <c r="AL128" s="77">
        <v>1890744.9985074627</v>
      </c>
      <c r="AM128" s="77">
        <v>1883266.4403518126</v>
      </c>
      <c r="AN128" s="77">
        <v>1875787.8821961619</v>
      </c>
      <c r="AO128" s="77">
        <v>1868308.1683368871</v>
      </c>
      <c r="AP128" s="77">
        <v>1860829.6101812364</v>
      </c>
      <c r="AQ128" s="8"/>
    </row>
    <row r="129" spans="2:43" s="21" customFormat="1">
      <c r="B129" s="5"/>
      <c r="C129" s="9"/>
      <c r="D129" s="9"/>
      <c r="E129" s="18"/>
      <c r="F129" s="106" t="s">
        <v>50</v>
      </c>
      <c r="G129" s="82"/>
      <c r="H129" s="77">
        <v>5295260.7919438435</v>
      </c>
      <c r="I129" s="77">
        <v>5327104.3039705688</v>
      </c>
      <c r="J129" s="77">
        <v>5776663.5479664179</v>
      </c>
      <c r="K129" s="77">
        <v>6191982.172257171</v>
      </c>
      <c r="L129" s="77">
        <v>6706942.4300999986</v>
      </c>
      <c r="M129" s="77">
        <v>7092676.1137344874</v>
      </c>
      <c r="N129" s="77">
        <v>7505250.0847081551</v>
      </c>
      <c r="O129" s="77">
        <v>7424075.8017257471</v>
      </c>
      <c r="P129" s="77">
        <v>7379610.2987433374</v>
      </c>
      <c r="Q129" s="77">
        <v>7251449.0286700428</v>
      </c>
      <c r="R129" s="77">
        <v>7148098.826505865</v>
      </c>
      <c r="S129" s="77">
        <v>7163624.837926439</v>
      </c>
      <c r="T129" s="77">
        <v>7179150.8493470158</v>
      </c>
      <c r="U129" s="77">
        <v>7194681.1771455221</v>
      </c>
      <c r="V129" s="77">
        <v>7210207.1885660989</v>
      </c>
      <c r="W129" s="77">
        <v>7213207.0712286783</v>
      </c>
      <c r="X129" s="77">
        <v>7216202.6375133265</v>
      </c>
      <c r="Y129" s="77">
        <v>7219202.5201759059</v>
      </c>
      <c r="Z129" s="77">
        <v>7222202.4028384862</v>
      </c>
      <c r="AA129" s="77">
        <v>7225202.2855010666</v>
      </c>
      <c r="AB129" s="77">
        <v>7216880.3088486139</v>
      </c>
      <c r="AC129" s="77">
        <v>7208558.332196163</v>
      </c>
      <c r="AD129" s="77">
        <v>7200240.6719216425</v>
      </c>
      <c r="AE129" s="77">
        <v>7191918.6952691907</v>
      </c>
      <c r="AF129" s="77">
        <v>7183596.718616738</v>
      </c>
      <c r="AG129" s="77">
        <v>7164794.5763459494</v>
      </c>
      <c r="AH129" s="77">
        <v>7145988.1176972277</v>
      </c>
      <c r="AI129" s="77">
        <v>7127185.9754264383</v>
      </c>
      <c r="AJ129" s="77">
        <v>7108383.8331556506</v>
      </c>
      <c r="AK129" s="77">
        <v>7089581.6908848612</v>
      </c>
      <c r="AL129" s="77">
        <v>7061646.0929104481</v>
      </c>
      <c r="AM129" s="77">
        <v>7033714.8113139663</v>
      </c>
      <c r="AN129" s="77">
        <v>7005783.5297174845</v>
      </c>
      <c r="AO129" s="77">
        <v>6977847.9317430705</v>
      </c>
      <c r="AP129" s="77">
        <v>6949916.6501465878</v>
      </c>
      <c r="AQ129" s="8"/>
    </row>
    <row r="130" spans="2:43" s="21" customFormat="1">
      <c r="B130" s="5"/>
      <c r="C130" s="9"/>
      <c r="D130" s="9"/>
      <c r="E130" s="18"/>
      <c r="F130" s="69"/>
      <c r="G130" s="84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"/>
    </row>
    <row r="131" spans="2:43" s="21" customFormat="1">
      <c r="B131" s="5"/>
      <c r="E131" s="36">
        <f>E124+1</f>
        <v>7</v>
      </c>
      <c r="F131" s="103" t="str">
        <f>LOOKUP(E131,CAPEX!$E$11:$E$17,CAPEX!$F$11:$F$17)</f>
        <v>Seropedica</v>
      </c>
      <c r="G131" s="85"/>
      <c r="H131" s="76">
        <f t="shared" ref="H131" si="396">SUM(H132:H136)</f>
        <v>2471218.2981818179</v>
      </c>
      <c r="I131" s="76">
        <f t="shared" ref="I131" si="397">SUM(I132:I136)</f>
        <v>2515977.2527272729</v>
      </c>
      <c r="J131" s="76">
        <f t="shared" ref="J131" si="398">SUM(J132:J136)</f>
        <v>3821584.7214545454</v>
      </c>
      <c r="K131" s="76">
        <f t="shared" ref="K131" si="399">SUM(K132:K136)</f>
        <v>5320403.918181818</v>
      </c>
      <c r="L131" s="76">
        <f t="shared" ref="L131" si="400">SUM(L132:L136)</f>
        <v>6966198.209090909</v>
      </c>
      <c r="M131" s="76">
        <f t="shared" ref="M131" si="401">SUM(M132:M136)</f>
        <v>8781368.3476363644</v>
      </c>
      <c r="N131" s="76">
        <f t="shared" ref="N131" si="402">SUM(N132:N136)</f>
        <v>9978998.4636363648</v>
      </c>
      <c r="O131" s="76">
        <f t="shared" ref="O131" si="403">SUM(O132:O136)</f>
        <v>9858862.3636363633</v>
      </c>
      <c r="P131" s="76">
        <f t="shared" ref="P131" si="404">SUM(P132:P136)</f>
        <v>9671573.5636363626</v>
      </c>
      <c r="Q131" s="76">
        <f t="shared" ref="Q131" si="405">SUM(Q132:Q136)</f>
        <v>9539041.3999999985</v>
      </c>
      <c r="R131" s="76">
        <f t="shared" ref="R131" si="406">SUM(R132:R136)</f>
        <v>9357870</v>
      </c>
      <c r="S131" s="76">
        <f t="shared" ref="S131" si="407">SUM(S132:S136)</f>
        <v>9424664.9999999981</v>
      </c>
      <c r="T131" s="76">
        <f t="shared" ref="T131" si="408">SUM(T132:T136)</f>
        <v>9491360.4545454532</v>
      </c>
      <c r="U131" s="76">
        <f t="shared" ref="U131" si="409">SUM(U132:U136)</f>
        <v>9558055.9090909082</v>
      </c>
      <c r="V131" s="76">
        <f t="shared" ref="V131" si="410">SUM(V132:V136)</f>
        <v>9624751.3636363633</v>
      </c>
      <c r="W131" s="76">
        <f t="shared" ref="W131" si="411">SUM(W132:W136)</f>
        <v>9655610.4545454532</v>
      </c>
      <c r="X131" s="76">
        <f t="shared" ref="X131" si="412">SUM(X132:X136)</f>
        <v>9686469.5454545468</v>
      </c>
      <c r="Y131" s="76">
        <f t="shared" ref="Y131" si="413">SUM(Y132:Y136)</f>
        <v>9717229.0909090899</v>
      </c>
      <c r="Z131" s="76">
        <f t="shared" ref="Z131" si="414">SUM(Z132:Z136)</f>
        <v>9748088.1818181816</v>
      </c>
      <c r="AA131" s="76">
        <f t="shared" ref="AA131" si="415">SUM(AA132:AA136)</f>
        <v>9778947.2727272734</v>
      </c>
      <c r="AB131" s="76">
        <f t="shared" ref="AB131" si="416">SUM(AB132:AB136)</f>
        <v>9781037.7272727266</v>
      </c>
      <c r="AC131" s="76">
        <f t="shared" ref="AC131" si="417">SUM(AC132:AC136)</f>
        <v>9783128.1818181816</v>
      </c>
      <c r="AD131" s="76">
        <f t="shared" ref="AD131" si="418">SUM(AD132:AD136)</f>
        <v>9785218.6363636348</v>
      </c>
      <c r="AE131" s="76">
        <f t="shared" ref="AE131" si="419">SUM(AE132:AE136)</f>
        <v>9787408.6363636348</v>
      </c>
      <c r="AF131" s="76">
        <f t="shared" ref="AF131" si="420">SUM(AF132:AF136)</f>
        <v>9789499.0909090899</v>
      </c>
      <c r="AG131" s="76">
        <f t="shared" ref="AG131" si="421">SUM(AG132:AG136)</f>
        <v>9768096.8181818165</v>
      </c>
      <c r="AH131" s="76">
        <f t="shared" ref="AH131" si="422">SUM(AH132:AH136)</f>
        <v>9746694.5454545449</v>
      </c>
      <c r="AI131" s="76">
        <f t="shared" ref="AI131" si="423">SUM(AI132:AI136)</f>
        <v>9725192.7272727266</v>
      </c>
      <c r="AJ131" s="76">
        <f t="shared" ref="AJ131" si="424">SUM(AJ132:AJ136)</f>
        <v>9703790.4545454532</v>
      </c>
      <c r="AK131" s="76">
        <f t="shared" ref="AK131" si="425">SUM(AK132:AK136)</f>
        <v>9682487.7272727266</v>
      </c>
      <c r="AL131" s="76">
        <f t="shared" ref="AL131" si="426">SUM(AL132:AL136)</f>
        <v>9642370.9090909082</v>
      </c>
      <c r="AM131" s="76">
        <f t="shared" ref="AM131" si="427">SUM(AM132:AM136)</f>
        <v>9602154.5454545468</v>
      </c>
      <c r="AN131" s="76">
        <f t="shared" ref="AN131" si="428">SUM(AN132:AN136)</f>
        <v>9562037.7272727266</v>
      </c>
      <c r="AO131" s="76">
        <f t="shared" ref="AO131" si="429">SUM(AO132:AO136)</f>
        <v>9521821.3636363633</v>
      </c>
      <c r="AP131" s="76">
        <f t="shared" ref="AP131" si="430">SUM(AP132:AP136)</f>
        <v>9481605</v>
      </c>
      <c r="AQ131" s="8"/>
    </row>
    <row r="132" spans="2:43" s="21" customFormat="1">
      <c r="B132" s="5"/>
      <c r="C132" s="9"/>
      <c r="D132" s="9"/>
      <c r="E132" s="18"/>
      <c r="F132" s="106" t="s">
        <v>2</v>
      </c>
      <c r="G132" s="82"/>
      <c r="H132" s="77">
        <v>1374.9823611532627</v>
      </c>
      <c r="I132" s="77">
        <v>19171.168530969786</v>
      </c>
      <c r="J132" s="77">
        <v>56112.870539747346</v>
      </c>
      <c r="K132" s="77">
        <v>115700.23550667087</v>
      </c>
      <c r="L132" s="77">
        <v>200695.37003862599</v>
      </c>
      <c r="M132" s="77">
        <v>315016.28124749428</v>
      </c>
      <c r="N132" s="77">
        <v>428464.54852899251</v>
      </c>
      <c r="O132" s="77">
        <v>492943.11818181816</v>
      </c>
      <c r="P132" s="77">
        <v>483578.67818181816</v>
      </c>
      <c r="Q132" s="77">
        <v>476952.07</v>
      </c>
      <c r="R132" s="77">
        <v>467893.50000000006</v>
      </c>
      <c r="S132" s="77">
        <v>471233.25</v>
      </c>
      <c r="T132" s="77">
        <v>474568.02272727265</v>
      </c>
      <c r="U132" s="77">
        <v>477902.79545454535</v>
      </c>
      <c r="V132" s="77">
        <v>481237.56818181812</v>
      </c>
      <c r="W132" s="77">
        <v>482780.52272727265</v>
      </c>
      <c r="X132" s="77">
        <v>484323.47727272724</v>
      </c>
      <c r="Y132" s="77">
        <v>485861.45454545453</v>
      </c>
      <c r="Z132" s="77">
        <v>487404.40909090906</v>
      </c>
      <c r="AA132" s="77">
        <v>488947.36363636359</v>
      </c>
      <c r="AB132" s="77">
        <v>489051.88636363635</v>
      </c>
      <c r="AC132" s="77">
        <v>489156.40909090906</v>
      </c>
      <c r="AD132" s="77">
        <v>489260.93181818177</v>
      </c>
      <c r="AE132" s="77">
        <v>489370.43181818177</v>
      </c>
      <c r="AF132" s="77">
        <v>489474.95454545453</v>
      </c>
      <c r="AG132" s="77">
        <v>488404.84090909088</v>
      </c>
      <c r="AH132" s="77">
        <v>487334.72727272724</v>
      </c>
      <c r="AI132" s="77">
        <v>486259.63636363629</v>
      </c>
      <c r="AJ132" s="77">
        <v>485189.52272727271</v>
      </c>
      <c r="AK132" s="77">
        <v>484124.38636363635</v>
      </c>
      <c r="AL132" s="77">
        <v>482118.54545454541</v>
      </c>
      <c r="AM132" s="77">
        <v>480107.72727272724</v>
      </c>
      <c r="AN132" s="77">
        <v>478101.88636363635</v>
      </c>
      <c r="AO132" s="77">
        <v>476091.06818181812</v>
      </c>
      <c r="AP132" s="77">
        <v>474080.24999999994</v>
      </c>
      <c r="AQ132" s="8"/>
    </row>
    <row r="133" spans="2:43" s="21" customFormat="1">
      <c r="B133" s="5"/>
      <c r="C133" s="9"/>
      <c r="D133" s="9"/>
      <c r="E133" s="18"/>
      <c r="F133" s="106" t="s">
        <v>47</v>
      </c>
      <c r="G133" s="82"/>
      <c r="H133" s="77">
        <v>1357795.0816388465</v>
      </c>
      <c r="I133" s="77">
        <v>1364616.3204690304</v>
      </c>
      <c r="J133" s="77">
        <v>2045758.7262602528</v>
      </c>
      <c r="K133" s="77">
        <v>2810521.9194933292</v>
      </c>
      <c r="L133" s="77">
        <v>3630713.6449613743</v>
      </c>
      <c r="M133" s="77">
        <v>4514736.3099525068</v>
      </c>
      <c r="N133" s="77">
        <v>5059984.6064710077</v>
      </c>
      <c r="O133" s="77">
        <v>4929431.1818181816</v>
      </c>
      <c r="P133" s="77">
        <v>4835786.7818181813</v>
      </c>
      <c r="Q133" s="77">
        <v>4769520.6999999993</v>
      </c>
      <c r="R133" s="77">
        <v>4678934.9999999991</v>
      </c>
      <c r="S133" s="77">
        <v>4712332.4999999991</v>
      </c>
      <c r="T133" s="77">
        <v>4745680.2272727266</v>
      </c>
      <c r="U133" s="77">
        <v>4779027.9545454541</v>
      </c>
      <c r="V133" s="77">
        <v>4812375.6818181816</v>
      </c>
      <c r="W133" s="77">
        <v>4827805.2272727266</v>
      </c>
      <c r="X133" s="77">
        <v>4843234.7727272725</v>
      </c>
      <c r="Y133" s="77">
        <v>4858614.5454545449</v>
      </c>
      <c r="Z133" s="77">
        <v>4874044.0909090908</v>
      </c>
      <c r="AA133" s="77">
        <v>4889473.6363636367</v>
      </c>
      <c r="AB133" s="77">
        <v>4890518.8636363633</v>
      </c>
      <c r="AC133" s="77">
        <v>4891564.0909090908</v>
      </c>
      <c r="AD133" s="77">
        <v>4892609.3181818174</v>
      </c>
      <c r="AE133" s="77">
        <v>4893704.3181818174</v>
      </c>
      <c r="AF133" s="77">
        <v>4894749.5454545449</v>
      </c>
      <c r="AG133" s="77">
        <v>4884048.4090909082</v>
      </c>
      <c r="AH133" s="77">
        <v>4873347.2727272725</v>
      </c>
      <c r="AI133" s="77">
        <v>4862596.3636363633</v>
      </c>
      <c r="AJ133" s="77">
        <v>4851895.2272727266</v>
      </c>
      <c r="AK133" s="77">
        <v>4841243.8636363633</v>
      </c>
      <c r="AL133" s="77">
        <v>4821185.4545454541</v>
      </c>
      <c r="AM133" s="77">
        <v>4801077.2727272725</v>
      </c>
      <c r="AN133" s="77">
        <v>4781018.8636363633</v>
      </c>
      <c r="AO133" s="77">
        <v>4760910.6818181816</v>
      </c>
      <c r="AP133" s="77">
        <v>4740802.4999999991</v>
      </c>
      <c r="AQ133" s="8"/>
    </row>
    <row r="134" spans="2:43" s="21" customFormat="1">
      <c r="B134" s="5"/>
      <c r="C134" s="9"/>
      <c r="D134" s="9"/>
      <c r="E134" s="18"/>
      <c r="F134" s="106" t="s">
        <v>48</v>
      </c>
      <c r="G134" s="82"/>
      <c r="H134" s="77">
        <v>162338.81816269353</v>
      </c>
      <c r="I134" s="77">
        <v>165279.11517670192</v>
      </c>
      <c r="J134" s="77">
        <v>251046.84100388305</v>
      </c>
      <c r="K134" s="77">
        <v>349506.99614893098</v>
      </c>
      <c r="L134" s="77">
        <v>457622.21216269361</v>
      </c>
      <c r="M134" s="77">
        <v>576864.03522319987</v>
      </c>
      <c r="N134" s="77">
        <v>655538.53264438442</v>
      </c>
      <c r="O134" s="77">
        <v>647646.57404767768</v>
      </c>
      <c r="P134" s="77">
        <v>635343.23262718122</v>
      </c>
      <c r="Q134" s="77">
        <v>626636.95409682964</v>
      </c>
      <c r="R134" s="77">
        <v>614735.47579257807</v>
      </c>
      <c r="S134" s="77">
        <v>619123.36065372324</v>
      </c>
      <c r="T134" s="77">
        <v>623504.70619316783</v>
      </c>
      <c r="U134" s="77">
        <v>627886.05173261254</v>
      </c>
      <c r="V134" s="77">
        <v>632267.39727205702</v>
      </c>
      <c r="W134" s="77">
        <v>634294.5869992628</v>
      </c>
      <c r="X134" s="77">
        <v>636321.77672646858</v>
      </c>
      <c r="Y134" s="77">
        <v>638342.42713197356</v>
      </c>
      <c r="Z134" s="77">
        <v>640369.61685917922</v>
      </c>
      <c r="AA134" s="77">
        <v>642396.80658638501</v>
      </c>
      <c r="AB134" s="77">
        <v>642534.13234209886</v>
      </c>
      <c r="AC134" s="77">
        <v>642671.45809781272</v>
      </c>
      <c r="AD134" s="77">
        <v>642808.78385352669</v>
      </c>
      <c r="AE134" s="77">
        <v>642952.64893094136</v>
      </c>
      <c r="AF134" s="77">
        <v>643089.97468665522</v>
      </c>
      <c r="AG134" s="77">
        <v>641684.0205210126</v>
      </c>
      <c r="AH134" s="77">
        <v>640278.06635536999</v>
      </c>
      <c r="AI134" s="77">
        <v>638865.57286802668</v>
      </c>
      <c r="AJ134" s="77">
        <v>637459.61870238394</v>
      </c>
      <c r="AK134" s="77">
        <v>636060.20385844191</v>
      </c>
      <c r="AL134" s="77">
        <v>633424.85721307457</v>
      </c>
      <c r="AM134" s="77">
        <v>630782.97124600655</v>
      </c>
      <c r="AN134" s="77">
        <v>628147.62460063898</v>
      </c>
      <c r="AO134" s="77">
        <v>625505.73863357096</v>
      </c>
      <c r="AP134" s="77">
        <v>622863.85266650282</v>
      </c>
      <c r="AQ134" s="8"/>
    </row>
    <row r="135" spans="2:43" s="21" customFormat="1">
      <c r="B135" s="5"/>
      <c r="C135" s="9"/>
      <c r="D135" s="9"/>
      <c r="E135" s="18"/>
      <c r="F135" s="106" t="s">
        <v>49</v>
      </c>
      <c r="G135" s="82"/>
      <c r="H135" s="77">
        <v>29789.446430527933</v>
      </c>
      <c r="I135" s="77">
        <v>30328.995882593445</v>
      </c>
      <c r="J135" s="77">
        <v>46067.517961992002</v>
      </c>
      <c r="K135" s="77">
        <v>64135.122188945235</v>
      </c>
      <c r="L135" s="77">
        <v>83974.446339618851</v>
      </c>
      <c r="M135" s="77">
        <v>105855.52161503161</v>
      </c>
      <c r="N135" s="77">
        <v>120292.42434046783</v>
      </c>
      <c r="O135" s="77">
        <v>118844.23665184657</v>
      </c>
      <c r="P135" s="77">
        <v>116586.55278848945</v>
      </c>
      <c r="Q135" s="77">
        <v>114988.93602113542</v>
      </c>
      <c r="R135" s="77">
        <v>112804.99471614647</v>
      </c>
      <c r="S135" s="77">
        <v>113610.17897517818</v>
      </c>
      <c r="T135" s="77">
        <v>114414.16325766886</v>
      </c>
      <c r="U135" s="77">
        <v>115218.14754015952</v>
      </c>
      <c r="V135" s="77">
        <v>116022.1318226502</v>
      </c>
      <c r="W135" s="77">
        <v>116394.12455036976</v>
      </c>
      <c r="X135" s="77">
        <v>116766.11727808932</v>
      </c>
      <c r="Y135" s="77">
        <v>117136.91002926785</v>
      </c>
      <c r="Z135" s="77">
        <v>117508.90275698742</v>
      </c>
      <c r="AA135" s="77">
        <v>117880.895484707</v>
      </c>
      <c r="AB135" s="77">
        <v>117906.09499206863</v>
      </c>
      <c r="AC135" s="77">
        <v>117931.29449943027</v>
      </c>
      <c r="AD135" s="77">
        <v>117956.49400679192</v>
      </c>
      <c r="AE135" s="77">
        <v>117982.89349069461</v>
      </c>
      <c r="AF135" s="77">
        <v>118008.09299805627</v>
      </c>
      <c r="AG135" s="77">
        <v>117750.09804173461</v>
      </c>
      <c r="AH135" s="77">
        <v>117492.10308541301</v>
      </c>
      <c r="AI135" s="77">
        <v>117232.90815255033</v>
      </c>
      <c r="AJ135" s="77">
        <v>116974.91319622868</v>
      </c>
      <c r="AK135" s="77">
        <v>116718.11821644809</v>
      </c>
      <c r="AL135" s="77">
        <v>116234.52767041266</v>
      </c>
      <c r="AM135" s="77">
        <v>115749.73714783619</v>
      </c>
      <c r="AN135" s="77">
        <v>115266.14660180075</v>
      </c>
      <c r="AO135" s="77">
        <v>114781.35607922429</v>
      </c>
      <c r="AP135" s="77">
        <v>114296.56555664782</v>
      </c>
      <c r="AQ135" s="8"/>
    </row>
    <row r="136" spans="2:43" s="21" customFormat="1">
      <c r="B136" s="5"/>
      <c r="C136" s="9"/>
      <c r="D136" s="9"/>
      <c r="E136" s="18"/>
      <c r="F136" s="106" t="s">
        <v>50</v>
      </c>
      <c r="G136" s="82"/>
      <c r="H136" s="77">
        <v>919919.96958859661</v>
      </c>
      <c r="I136" s="77">
        <v>936581.65266797727</v>
      </c>
      <c r="J136" s="77">
        <v>1422598.7656886703</v>
      </c>
      <c r="K136" s="77">
        <v>1980539.644843942</v>
      </c>
      <c r="L136" s="77">
        <v>2593192.5355885965</v>
      </c>
      <c r="M136" s="77">
        <v>3268896.1995981322</v>
      </c>
      <c r="N136" s="77">
        <v>3714718.3516515116</v>
      </c>
      <c r="O136" s="77">
        <v>3669997.2529368396</v>
      </c>
      <c r="P136" s="77">
        <v>3600278.3182206932</v>
      </c>
      <c r="Q136" s="77">
        <v>3550942.7398820342</v>
      </c>
      <c r="R136" s="77">
        <v>3483501.0294912755</v>
      </c>
      <c r="S136" s="77">
        <v>3508365.710371098</v>
      </c>
      <c r="T136" s="77">
        <v>3533193.3350946177</v>
      </c>
      <c r="U136" s="77">
        <v>3558020.9598181369</v>
      </c>
      <c r="V136" s="77">
        <v>3582848.5845416565</v>
      </c>
      <c r="W136" s="77">
        <v>3594335.9929958214</v>
      </c>
      <c r="X136" s="77">
        <v>3605823.4014499881</v>
      </c>
      <c r="Y136" s="77">
        <v>3617273.7537478497</v>
      </c>
      <c r="Z136" s="77">
        <v>3628761.1622020151</v>
      </c>
      <c r="AA136" s="77">
        <v>3640248.5706561808</v>
      </c>
      <c r="AB136" s="77">
        <v>3641026.7499385597</v>
      </c>
      <c r="AC136" s="77">
        <v>3641804.9292209391</v>
      </c>
      <c r="AD136" s="77">
        <v>3642583.1085033175</v>
      </c>
      <c r="AE136" s="77">
        <v>3643398.3439420001</v>
      </c>
      <c r="AF136" s="77">
        <v>3644176.5232243799</v>
      </c>
      <c r="AG136" s="77">
        <v>3636209.4496190706</v>
      </c>
      <c r="AH136" s="77">
        <v>3628242.3760137628</v>
      </c>
      <c r="AI136" s="77">
        <v>3620238.2462521503</v>
      </c>
      <c r="AJ136" s="77">
        <v>3612271.1726468415</v>
      </c>
      <c r="AK136" s="77">
        <v>3604341.1551978365</v>
      </c>
      <c r="AL136" s="77">
        <v>3589407.5242074216</v>
      </c>
      <c r="AM136" s="77">
        <v>3574436.8370607034</v>
      </c>
      <c r="AN136" s="77">
        <v>3559503.2060702872</v>
      </c>
      <c r="AO136" s="77">
        <v>3544532.5189235681</v>
      </c>
      <c r="AP136" s="77">
        <v>3529561.831776849</v>
      </c>
      <c r="AQ136" s="8"/>
    </row>
    <row r="137" spans="2:43" s="21" customFormat="1">
      <c r="B137" s="5"/>
      <c r="C137" s="9"/>
      <c r="D137" s="9"/>
      <c r="E137" s="18"/>
      <c r="F137" s="69"/>
      <c r="G137" s="84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"/>
    </row>
    <row r="138" spans="2:43" s="21" customFormat="1">
      <c r="B138" s="5"/>
      <c r="E138" s="36"/>
      <c r="F138" s="103" t="s">
        <v>1</v>
      </c>
      <c r="G138" s="85"/>
      <c r="H138" s="76">
        <f>SUM(H139:H143)</f>
        <v>114177561.89141536</v>
      </c>
      <c r="I138" s="76">
        <f t="shared" ref="I138:AP138" si="431">SUM(I139:I143)</f>
        <v>114992199.95321997</v>
      </c>
      <c r="J138" s="76">
        <f t="shared" si="431"/>
        <v>126694151.14830105</v>
      </c>
      <c r="K138" s="76">
        <f t="shared" si="431"/>
        <v>137998060.83622184</v>
      </c>
      <c r="L138" s="76">
        <f t="shared" si="431"/>
        <v>151335744.15355477</v>
      </c>
      <c r="M138" s="76">
        <f t="shared" si="431"/>
        <v>162456143.72068965</v>
      </c>
      <c r="N138" s="76">
        <f t="shared" si="431"/>
        <v>172857780.66544181</v>
      </c>
      <c r="O138" s="76">
        <f t="shared" si="431"/>
        <v>170929386.16591042</v>
      </c>
      <c r="P138" s="76">
        <f t="shared" si="431"/>
        <v>169645027.15818527</v>
      </c>
      <c r="Q138" s="76">
        <f t="shared" si="431"/>
        <v>166667124.29330957</v>
      </c>
      <c r="R138" s="76">
        <f t="shared" si="431"/>
        <v>164270768.93429643</v>
      </c>
      <c r="S138" s="76">
        <f t="shared" si="431"/>
        <v>164783667.88357785</v>
      </c>
      <c r="T138" s="76">
        <f t="shared" si="431"/>
        <v>165296978.40556049</v>
      </c>
      <c r="U138" s="76">
        <f t="shared" si="431"/>
        <v>165777913.96610811</v>
      </c>
      <c r="V138" s="76">
        <f t="shared" si="431"/>
        <v>166258760.20727599</v>
      </c>
      <c r="W138" s="76">
        <f t="shared" si="431"/>
        <v>166412534.24526519</v>
      </c>
      <c r="X138" s="76">
        <f t="shared" si="431"/>
        <v>166566547.1606476</v>
      </c>
      <c r="Y138" s="76">
        <f t="shared" si="431"/>
        <v>166720162.78625873</v>
      </c>
      <c r="Z138" s="76">
        <f t="shared" si="431"/>
        <v>166874067.0198243</v>
      </c>
      <c r="AA138" s="76">
        <f t="shared" si="431"/>
        <v>167027907.02776012</v>
      </c>
      <c r="AB138" s="76">
        <f t="shared" si="431"/>
        <v>166879926.3689554</v>
      </c>
      <c r="AC138" s="76">
        <f t="shared" si="431"/>
        <v>166731696.56729618</v>
      </c>
      <c r="AD138" s="76">
        <f t="shared" si="431"/>
        <v>166583741.00224146</v>
      </c>
      <c r="AE138" s="76">
        <f t="shared" si="431"/>
        <v>166435795.04101869</v>
      </c>
      <c r="AF138" s="76">
        <f t="shared" si="431"/>
        <v>166287697.2706095</v>
      </c>
      <c r="AG138" s="76">
        <f t="shared" si="431"/>
        <v>165871282.12682027</v>
      </c>
      <c r="AH138" s="76">
        <f t="shared" si="431"/>
        <v>165454767.51152384</v>
      </c>
      <c r="AI138" s="76">
        <f t="shared" si="431"/>
        <v>165038376.44571942</v>
      </c>
      <c r="AJ138" s="76">
        <f t="shared" si="431"/>
        <v>164622084.30312681</v>
      </c>
      <c r="AK138" s="76">
        <f t="shared" si="431"/>
        <v>164205826.35828489</v>
      </c>
      <c r="AL138" s="76">
        <f t="shared" si="431"/>
        <v>163560418.45001233</v>
      </c>
      <c r="AM138" s="76">
        <f t="shared" si="431"/>
        <v>162914936.71227798</v>
      </c>
      <c r="AN138" s="76">
        <f t="shared" si="431"/>
        <v>162269544.95905879</v>
      </c>
      <c r="AO138" s="76">
        <f t="shared" si="431"/>
        <v>161624096.37225533</v>
      </c>
      <c r="AP138" s="76">
        <f t="shared" si="431"/>
        <v>160978614.63452104</v>
      </c>
      <c r="AQ138" s="8"/>
    </row>
    <row r="139" spans="2:43" s="21" customFormat="1">
      <c r="B139" s="5"/>
      <c r="C139" s="9"/>
      <c r="D139" s="9"/>
      <c r="E139" s="18"/>
      <c r="F139" s="106" t="s">
        <v>2</v>
      </c>
      <c r="G139" s="82"/>
      <c r="H139" s="77">
        <f t="shared" ref="H139:Q143" si="432">SUMIF($F$89:$F$136,$F139,H$89:H$136)</f>
        <v>1927497.4693354857</v>
      </c>
      <c r="I139" s="77">
        <f t="shared" si="432"/>
        <v>2484491.539933844</v>
      </c>
      <c r="J139" s="77">
        <f t="shared" si="432"/>
        <v>3327829.1981935026</v>
      </c>
      <c r="K139" s="77">
        <f t="shared" si="432"/>
        <v>4271195.0376675082</v>
      </c>
      <c r="L139" s="77">
        <f t="shared" si="432"/>
        <v>5397909.0347925182</v>
      </c>
      <c r="M139" s="77">
        <f t="shared" si="432"/>
        <v>6565379.5914586987</v>
      </c>
      <c r="N139" s="77">
        <f t="shared" si="432"/>
        <v>7813335.406551077</v>
      </c>
      <c r="O139" s="77">
        <f t="shared" si="432"/>
        <v>8546458.3858530391</v>
      </c>
      <c r="P139" s="77">
        <f t="shared" si="432"/>
        <v>8482240.6597637236</v>
      </c>
      <c r="Q139" s="77">
        <f t="shared" si="432"/>
        <v>8333346.3808588069</v>
      </c>
      <c r="R139" s="77">
        <f t="shared" ref="R139:AA143" si="433">SUMIF($F$89:$F$136,$F139,R$89:R$136)</f>
        <v>8213528.4323482765</v>
      </c>
      <c r="S139" s="77">
        <f t="shared" si="433"/>
        <v>8239173.3990042489</v>
      </c>
      <c r="T139" s="77">
        <f t="shared" si="433"/>
        <v>8264838.9446996935</v>
      </c>
      <c r="U139" s="77">
        <f t="shared" si="433"/>
        <v>8288885.7167455209</v>
      </c>
      <c r="V139" s="77">
        <f t="shared" si="433"/>
        <v>8312928.0227200091</v>
      </c>
      <c r="W139" s="77">
        <f t="shared" si="433"/>
        <v>8320616.7452493748</v>
      </c>
      <c r="X139" s="77">
        <f t="shared" si="433"/>
        <v>8328317.4110392835</v>
      </c>
      <c r="Y139" s="77">
        <f t="shared" si="433"/>
        <v>8335998.2127475366</v>
      </c>
      <c r="Z139" s="77">
        <f t="shared" si="433"/>
        <v>8343693.4448535154</v>
      </c>
      <c r="AA139" s="77">
        <f t="shared" si="433"/>
        <v>8351385.4655756531</v>
      </c>
      <c r="AB139" s="77">
        <f t="shared" ref="AB139:AP143" si="434">SUMIF($F$89:$F$136,$F139,AB$89:AB$136)</f>
        <v>8343986.4661717117</v>
      </c>
      <c r="AC139" s="77">
        <f t="shared" si="434"/>
        <v>8336575.0094228396</v>
      </c>
      <c r="AD139" s="77">
        <f t="shared" si="434"/>
        <v>8329177.2647063965</v>
      </c>
      <c r="AE139" s="77">
        <f t="shared" si="434"/>
        <v>8321779.9998769946</v>
      </c>
      <c r="AF139" s="77">
        <f t="shared" si="434"/>
        <v>8314375.1446906226</v>
      </c>
      <c r="AG139" s="77">
        <f t="shared" si="434"/>
        <v>8293554.4361381363</v>
      </c>
      <c r="AH139" s="77">
        <f t="shared" si="434"/>
        <v>8272728.7542124959</v>
      </c>
      <c r="AI139" s="77">
        <f t="shared" si="434"/>
        <v>8251909.2494568992</v>
      </c>
      <c r="AJ139" s="77">
        <f t="shared" si="434"/>
        <v>8231094.6906596832</v>
      </c>
      <c r="AK139" s="77">
        <f t="shared" si="434"/>
        <v>8210281.8422567695</v>
      </c>
      <c r="AL139" s="77">
        <f t="shared" si="434"/>
        <v>8178011.5079321284</v>
      </c>
      <c r="AM139" s="77">
        <f t="shared" si="434"/>
        <v>8145737.482336605</v>
      </c>
      <c r="AN139" s="77">
        <f t="shared" si="434"/>
        <v>8113467.956069191</v>
      </c>
      <c r="AO139" s="77">
        <f t="shared" si="434"/>
        <v>8081195.5880202111</v>
      </c>
      <c r="AP139" s="77">
        <f t="shared" si="434"/>
        <v>8048921.5624246858</v>
      </c>
      <c r="AQ139" s="8"/>
    </row>
    <row r="140" spans="2:43" s="21" customFormat="1">
      <c r="B140" s="5"/>
      <c r="C140" s="9"/>
      <c r="D140" s="9"/>
      <c r="E140" s="18"/>
      <c r="F140" s="106" t="s">
        <v>47</v>
      </c>
      <c r="G140" s="82"/>
      <c r="H140" s="77">
        <f t="shared" si="432"/>
        <v>89000790.724014506</v>
      </c>
      <c r="I140" s="77">
        <f t="shared" si="432"/>
        <v>89088476.082066163</v>
      </c>
      <c r="J140" s="77">
        <f t="shared" si="432"/>
        <v>97224062.058506519</v>
      </c>
      <c r="K140" s="77">
        <f t="shared" si="432"/>
        <v>104888232.89758252</v>
      </c>
      <c r="L140" s="77">
        <f t="shared" si="432"/>
        <v>113968781.67795746</v>
      </c>
      <c r="M140" s="77">
        <f t="shared" si="432"/>
        <v>121179132.37804131</v>
      </c>
      <c r="N140" s="77">
        <f t="shared" si="432"/>
        <v>127906828.31844892</v>
      </c>
      <c r="O140" s="77">
        <f t="shared" si="432"/>
        <v>125669893.29414697</v>
      </c>
      <c r="P140" s="77">
        <f t="shared" si="432"/>
        <v>124762924.49523626</v>
      </c>
      <c r="Q140" s="77">
        <f t="shared" si="432"/>
        <v>122566676.9841412</v>
      </c>
      <c r="R140" s="77">
        <f t="shared" si="433"/>
        <v>120827469.26765172</v>
      </c>
      <c r="S140" s="77">
        <f t="shared" si="433"/>
        <v>121202999.45099574</v>
      </c>
      <c r="T140" s="77">
        <f t="shared" si="433"/>
        <v>121578947.0553003</v>
      </c>
      <c r="U140" s="77">
        <f t="shared" si="433"/>
        <v>121926138.13325445</v>
      </c>
      <c r="V140" s="77">
        <f t="shared" si="433"/>
        <v>122273267.97727999</v>
      </c>
      <c r="W140" s="77">
        <f t="shared" si="433"/>
        <v>122385536.50475061</v>
      </c>
      <c r="X140" s="77">
        <f t="shared" si="433"/>
        <v>122498001.1389607</v>
      </c>
      <c r="Y140" s="77">
        <f t="shared" si="433"/>
        <v>122610168.08725247</v>
      </c>
      <c r="Z140" s="77">
        <f t="shared" si="433"/>
        <v>122722539.60514648</v>
      </c>
      <c r="AA140" s="77">
        <f t="shared" si="433"/>
        <v>122834859.58442435</v>
      </c>
      <c r="AB140" s="77">
        <f t="shared" si="434"/>
        <v>122727688.73382829</v>
      </c>
      <c r="AC140" s="77">
        <f t="shared" si="434"/>
        <v>122620311.34057716</v>
      </c>
      <c r="AD140" s="77">
        <f t="shared" si="434"/>
        <v>122513150.1852936</v>
      </c>
      <c r="AE140" s="77">
        <f t="shared" si="434"/>
        <v>122405977.60012299</v>
      </c>
      <c r="AF140" s="77">
        <f t="shared" si="434"/>
        <v>122298703.10530938</v>
      </c>
      <c r="AG140" s="77">
        <f t="shared" si="434"/>
        <v>121995940.36386186</v>
      </c>
      <c r="AH140" s="77">
        <f t="shared" si="434"/>
        <v>121693116.89578751</v>
      </c>
      <c r="AI140" s="77">
        <f t="shared" si="434"/>
        <v>121390407.70054309</v>
      </c>
      <c r="AJ140" s="77">
        <f t="shared" si="434"/>
        <v>121087748.30934033</v>
      </c>
      <c r="AK140" s="77">
        <f t="shared" si="434"/>
        <v>120785087.20774323</v>
      </c>
      <c r="AL140" s="77">
        <f t="shared" si="434"/>
        <v>120314949.64206788</v>
      </c>
      <c r="AM140" s="77">
        <f t="shared" si="434"/>
        <v>119844771.96766339</v>
      </c>
      <c r="AN140" s="77">
        <f t="shared" si="434"/>
        <v>119374644.5439308</v>
      </c>
      <c r="AO140" s="77">
        <f t="shared" si="434"/>
        <v>118904509.01197977</v>
      </c>
      <c r="AP140" s="77">
        <f t="shared" si="434"/>
        <v>118434331.33757533</v>
      </c>
      <c r="AQ140" s="8"/>
    </row>
    <row r="141" spans="2:43" s="21" customFormat="1">
      <c r="B141" s="5"/>
      <c r="C141" s="9"/>
      <c r="D141" s="9"/>
      <c r="E141" s="18"/>
      <c r="F141" s="106" t="s">
        <v>48</v>
      </c>
      <c r="G141" s="82"/>
      <c r="H141" s="77">
        <f t="shared" si="432"/>
        <v>14315772.238098321</v>
      </c>
      <c r="I141" s="77">
        <f t="shared" si="432"/>
        <v>14409925.462470824</v>
      </c>
      <c r="J141" s="77">
        <f t="shared" si="432"/>
        <v>15786823.656137638</v>
      </c>
      <c r="K141" s="77">
        <f t="shared" si="432"/>
        <v>17095286.929837428</v>
      </c>
      <c r="L141" s="77">
        <f t="shared" si="432"/>
        <v>18661965.883182414</v>
      </c>
      <c r="M141" s="77">
        <f t="shared" si="432"/>
        <v>19921710.47223695</v>
      </c>
      <c r="N141" s="77">
        <f t="shared" si="432"/>
        <v>21159603.066878192</v>
      </c>
      <c r="O141" s="77">
        <f t="shared" si="432"/>
        <v>20924156.417191602</v>
      </c>
      <c r="P141" s="77">
        <f t="shared" si="432"/>
        <v>20777985.309252791</v>
      </c>
      <c r="Q141" s="77">
        <f t="shared" si="432"/>
        <v>20414745.012136593</v>
      </c>
      <c r="R141" s="77">
        <f t="shared" si="433"/>
        <v>20117887.440499954</v>
      </c>
      <c r="S141" s="77">
        <f t="shared" si="433"/>
        <v>20169965.513766322</v>
      </c>
      <c r="T141" s="77">
        <f t="shared" si="433"/>
        <v>20222046.103436477</v>
      </c>
      <c r="U141" s="77">
        <f t="shared" si="433"/>
        <v>20273286.968254801</v>
      </c>
      <c r="V141" s="77">
        <f t="shared" si="433"/>
        <v>20324513.853693355</v>
      </c>
      <c r="W141" s="77">
        <f t="shared" si="433"/>
        <v>20337279.502789553</v>
      </c>
      <c r="X141" s="77">
        <f t="shared" si="433"/>
        <v>20350050.553471338</v>
      </c>
      <c r="Y141" s="77">
        <f t="shared" si="433"/>
        <v>20362807.993020445</v>
      </c>
      <c r="Z141" s="77">
        <f t="shared" si="433"/>
        <v>20375581.199719094</v>
      </c>
      <c r="AA141" s="77">
        <f t="shared" si="433"/>
        <v>20388350.412153389</v>
      </c>
      <c r="AB141" s="77">
        <f t="shared" si="434"/>
        <v>20366471.145578075</v>
      </c>
      <c r="AC141" s="77">
        <f t="shared" si="434"/>
        <v>20344580.454442281</v>
      </c>
      <c r="AD141" s="77">
        <f t="shared" si="434"/>
        <v>20322711.17298238</v>
      </c>
      <c r="AE141" s="77">
        <f t="shared" si="434"/>
        <v>20300834.275549259</v>
      </c>
      <c r="AF141" s="77">
        <f t="shared" si="434"/>
        <v>20278951.844438292</v>
      </c>
      <c r="AG141" s="77">
        <f t="shared" si="434"/>
        <v>20225716.171703212</v>
      </c>
      <c r="AH141" s="77">
        <f t="shared" si="434"/>
        <v>20172463.397546072</v>
      </c>
      <c r="AI141" s="77">
        <f t="shared" si="434"/>
        <v>20119225.892545551</v>
      </c>
      <c r="AJ141" s="77">
        <f t="shared" si="434"/>
        <v>20065994.750951592</v>
      </c>
      <c r="AK141" s="77">
        <f t="shared" si="434"/>
        <v>20012766.761256386</v>
      </c>
      <c r="AL141" s="77">
        <f t="shared" si="434"/>
        <v>19932615.971895978</v>
      </c>
      <c r="AM141" s="77">
        <f t="shared" si="434"/>
        <v>19852468.804244418</v>
      </c>
      <c r="AN141" s="77">
        <f t="shared" si="434"/>
        <v>19772325.40446436</v>
      </c>
      <c r="AO141" s="77">
        <f t="shared" si="434"/>
        <v>19692169.74600764</v>
      </c>
      <c r="AP141" s="77">
        <f t="shared" si="434"/>
        <v>19612022.578356087</v>
      </c>
      <c r="AQ141" s="8"/>
    </row>
    <row r="142" spans="2:43" s="21" customFormat="1">
      <c r="B142" s="5"/>
      <c r="C142" s="9"/>
      <c r="D142" s="9"/>
      <c r="E142" s="18"/>
      <c r="F142" s="106" t="s">
        <v>49</v>
      </c>
      <c r="G142" s="82"/>
      <c r="H142" s="77">
        <f t="shared" si="432"/>
        <v>2130509.5606124247</v>
      </c>
      <c r="I142" s="77">
        <f t="shared" si="432"/>
        <v>2149270.4336355566</v>
      </c>
      <c r="J142" s="77">
        <f t="shared" si="432"/>
        <v>2444092.5807512524</v>
      </c>
      <c r="K142" s="77">
        <f t="shared" si="432"/>
        <v>2738670.2924003112</v>
      </c>
      <c r="L142" s="77">
        <f t="shared" si="432"/>
        <v>3055686.4268908817</v>
      </c>
      <c r="M142" s="77">
        <f t="shared" si="432"/>
        <v>3352161.9583215546</v>
      </c>
      <c r="N142" s="77">
        <f t="shared" si="432"/>
        <v>3596032.2947915914</v>
      </c>
      <c r="O142" s="77">
        <f t="shared" si="432"/>
        <v>3549977.9543474312</v>
      </c>
      <c r="P142" s="77">
        <f t="shared" si="432"/>
        <v>3513316.2485332796</v>
      </c>
      <c r="Q142" s="77">
        <f t="shared" si="432"/>
        <v>3447874.134572437</v>
      </c>
      <c r="R142" s="77">
        <f t="shared" si="433"/>
        <v>3393060.3039639131</v>
      </c>
      <c r="S142" s="77">
        <f t="shared" si="433"/>
        <v>3405016.7290237532</v>
      </c>
      <c r="T142" s="77">
        <f t="shared" si="433"/>
        <v>3416965.9537439095</v>
      </c>
      <c r="U142" s="77">
        <f t="shared" si="433"/>
        <v>3428817.7930920999</v>
      </c>
      <c r="V142" s="77">
        <f t="shared" si="433"/>
        <v>3440663.3970169229</v>
      </c>
      <c r="W142" s="77">
        <f t="shared" si="433"/>
        <v>3444139.7895244313</v>
      </c>
      <c r="X142" s="77">
        <f t="shared" si="433"/>
        <v>3447629.3890370214</v>
      </c>
      <c r="Y142" s="77">
        <f t="shared" si="433"/>
        <v>3451104.4602441113</v>
      </c>
      <c r="Z142" s="77">
        <f t="shared" si="433"/>
        <v>3454589.0273249322</v>
      </c>
      <c r="AA142" s="77">
        <f t="shared" si="433"/>
        <v>3458068.4532381985</v>
      </c>
      <c r="AB142" s="77">
        <f t="shared" si="434"/>
        <v>3454221.5297475336</v>
      </c>
      <c r="AC142" s="77">
        <f t="shared" si="434"/>
        <v>3450366.045194983</v>
      </c>
      <c r="AD142" s="77">
        <f t="shared" si="434"/>
        <v>3446520.2159601315</v>
      </c>
      <c r="AE142" s="77">
        <f t="shared" si="434"/>
        <v>3442669.4352432047</v>
      </c>
      <c r="AF142" s="77">
        <f t="shared" si="434"/>
        <v>3438822.1851400319</v>
      </c>
      <c r="AG142" s="77">
        <f t="shared" si="434"/>
        <v>3428702.758080177</v>
      </c>
      <c r="AH142" s="77">
        <f t="shared" si="434"/>
        <v>3418573.9797981898</v>
      </c>
      <c r="AI142" s="77">
        <f t="shared" si="434"/>
        <v>3408456.3636506121</v>
      </c>
      <c r="AJ142" s="77">
        <f t="shared" si="434"/>
        <v>3398340.0314443251</v>
      </c>
      <c r="AK142" s="77">
        <f t="shared" si="434"/>
        <v>3388221.781844072</v>
      </c>
      <c r="AL142" s="77">
        <f t="shared" si="434"/>
        <v>3372986.8314343276</v>
      </c>
      <c r="AM142" s="77">
        <f t="shared" si="434"/>
        <v>3357751.6913391054</v>
      </c>
      <c r="AN142" s="77">
        <f t="shared" si="434"/>
        <v>3342514.8632272282</v>
      </c>
      <c r="AO142" s="77">
        <f t="shared" si="434"/>
        <v>3327278.8341648215</v>
      </c>
      <c r="AP142" s="77">
        <f t="shared" si="434"/>
        <v>3312043.6940695983</v>
      </c>
      <c r="AQ142" s="8"/>
    </row>
    <row r="143" spans="2:43" s="21" customFormat="1">
      <c r="B143" s="5"/>
      <c r="C143" s="9"/>
      <c r="D143" s="9"/>
      <c r="E143" s="18"/>
      <c r="F143" s="106" t="s">
        <v>50</v>
      </c>
      <c r="G143" s="82"/>
      <c r="H143" s="77">
        <f t="shared" si="432"/>
        <v>6802991.8993546246</v>
      </c>
      <c r="I143" s="77">
        <f t="shared" si="432"/>
        <v>6860036.4351135613</v>
      </c>
      <c r="J143" s="77">
        <f t="shared" si="432"/>
        <v>7911343.6547121387</v>
      </c>
      <c r="K143" s="77">
        <f t="shared" si="432"/>
        <v>9004675.6787340697</v>
      </c>
      <c r="L143" s="77">
        <f t="shared" si="432"/>
        <v>10251401.130731488</v>
      </c>
      <c r="M143" s="77">
        <f t="shared" si="432"/>
        <v>11437759.320631154</v>
      </c>
      <c r="N143" s="77">
        <f t="shared" si="432"/>
        <v>12381981.578772038</v>
      </c>
      <c r="O143" s="77">
        <f t="shared" si="432"/>
        <v>12238900.114371404</v>
      </c>
      <c r="P143" s="77">
        <f t="shared" si="432"/>
        <v>12108560.445399225</v>
      </c>
      <c r="Q143" s="77">
        <f t="shared" si="432"/>
        <v>11904481.781600539</v>
      </c>
      <c r="R143" s="77">
        <f t="shared" si="433"/>
        <v>11718823.489832582</v>
      </c>
      <c r="S143" s="77">
        <f t="shared" si="433"/>
        <v>11766512.790787797</v>
      </c>
      <c r="T143" s="77">
        <f t="shared" si="433"/>
        <v>11814180.348380104</v>
      </c>
      <c r="U143" s="77">
        <f t="shared" si="433"/>
        <v>11860785.354761232</v>
      </c>
      <c r="V143" s="77">
        <f t="shared" si="433"/>
        <v>11907386.956565717</v>
      </c>
      <c r="W143" s="77">
        <f t="shared" si="433"/>
        <v>11924961.702951228</v>
      </c>
      <c r="X143" s="77">
        <f t="shared" si="433"/>
        <v>11942548.668139273</v>
      </c>
      <c r="Y143" s="77">
        <f t="shared" si="433"/>
        <v>11960084.032994142</v>
      </c>
      <c r="Z143" s="77">
        <f t="shared" si="433"/>
        <v>11977663.742780278</v>
      </c>
      <c r="AA143" s="77">
        <f t="shared" si="433"/>
        <v>11995243.112368541</v>
      </c>
      <c r="AB143" s="77">
        <f t="shared" si="434"/>
        <v>11987558.493629783</v>
      </c>
      <c r="AC143" s="77">
        <f t="shared" si="434"/>
        <v>11979863.71765892</v>
      </c>
      <c r="AD143" s="77">
        <f t="shared" si="434"/>
        <v>11972182.163298938</v>
      </c>
      <c r="AE143" s="77">
        <f t="shared" si="434"/>
        <v>11964533.730226243</v>
      </c>
      <c r="AF143" s="77">
        <f t="shared" si="434"/>
        <v>11956844.991031181</v>
      </c>
      <c r="AG143" s="77">
        <f t="shared" si="434"/>
        <v>11927368.397036895</v>
      </c>
      <c r="AH143" s="77">
        <f t="shared" si="434"/>
        <v>11897884.48417956</v>
      </c>
      <c r="AI143" s="77">
        <f t="shared" si="434"/>
        <v>11868377.239523251</v>
      </c>
      <c r="AJ143" s="77">
        <f t="shared" si="434"/>
        <v>11838906.520730875</v>
      </c>
      <c r="AK143" s="77">
        <f t="shared" si="434"/>
        <v>11809468.765184421</v>
      </c>
      <c r="AL143" s="77">
        <f t="shared" si="434"/>
        <v>11761854.496682022</v>
      </c>
      <c r="AM143" s="77">
        <f t="shared" si="434"/>
        <v>11714206.766694466</v>
      </c>
      <c r="AN143" s="77">
        <f t="shared" si="434"/>
        <v>11666592.191367244</v>
      </c>
      <c r="AO143" s="77">
        <f t="shared" si="434"/>
        <v>11618943.19208288</v>
      </c>
      <c r="AP143" s="77">
        <f t="shared" si="434"/>
        <v>11571295.46209532</v>
      </c>
      <c r="AQ143" s="8"/>
    </row>
    <row r="144" spans="2:43">
      <c r="B144" s="5"/>
      <c r="F144" s="69"/>
      <c r="G144" s="53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8"/>
    </row>
    <row r="145" spans="2:43" ht="13.5" thickBot="1">
      <c r="B145" s="5"/>
      <c r="D145" s="19" t="s">
        <v>107</v>
      </c>
      <c r="E145" s="19"/>
      <c r="F145" s="10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8"/>
    </row>
    <row r="146" spans="2:43" ht="13.5" thickTop="1">
      <c r="B146" s="5"/>
      <c r="D146" s="20"/>
      <c r="E146" s="20"/>
      <c r="F146" s="49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8"/>
    </row>
    <row r="147" spans="2:43">
      <c r="B147" s="5"/>
      <c r="E147" s="18">
        <v>1</v>
      </c>
      <c r="F147" s="48" t="str">
        <f>F78</f>
        <v>Pinheiral</v>
      </c>
      <c r="G147" s="25"/>
      <c r="H147" s="25">
        <v>0.5</v>
      </c>
      <c r="I147" s="25">
        <v>0.5</v>
      </c>
      <c r="J147" s="25">
        <v>0.47</v>
      </c>
      <c r="K147" s="25">
        <v>0.44</v>
      </c>
      <c r="L147" s="25">
        <v>0.42</v>
      </c>
      <c r="M147" s="25">
        <v>0.39</v>
      </c>
      <c r="N147" s="25">
        <v>0.36</v>
      </c>
      <c r="O147" s="25">
        <v>0.33</v>
      </c>
      <c r="P147" s="25">
        <v>0.31</v>
      </c>
      <c r="Q147" s="25">
        <v>0.28000000000000003</v>
      </c>
      <c r="R147" s="25">
        <v>0.25</v>
      </c>
      <c r="S147" s="25">
        <v>0.25</v>
      </c>
      <c r="T147" s="25">
        <v>0.25</v>
      </c>
      <c r="U147" s="25">
        <v>0.25</v>
      </c>
      <c r="V147" s="25">
        <v>0.25</v>
      </c>
      <c r="W147" s="25">
        <v>0.25</v>
      </c>
      <c r="X147" s="25">
        <v>0.25</v>
      </c>
      <c r="Y147" s="25">
        <v>0.25</v>
      </c>
      <c r="Z147" s="25">
        <v>0.25</v>
      </c>
      <c r="AA147" s="25">
        <v>0.25</v>
      </c>
      <c r="AB147" s="25">
        <v>0.25</v>
      </c>
      <c r="AC147" s="25">
        <v>0.25</v>
      </c>
      <c r="AD147" s="25">
        <v>0.25</v>
      </c>
      <c r="AE147" s="25">
        <v>0.25</v>
      </c>
      <c r="AF147" s="25">
        <v>0.25</v>
      </c>
      <c r="AG147" s="25">
        <v>0.25</v>
      </c>
      <c r="AH147" s="25">
        <v>0.25</v>
      </c>
      <c r="AI147" s="25">
        <v>0.25</v>
      </c>
      <c r="AJ147" s="25">
        <v>0.25</v>
      </c>
      <c r="AK147" s="25">
        <v>0.25</v>
      </c>
      <c r="AL147" s="25">
        <v>0.25</v>
      </c>
      <c r="AM147" s="25">
        <v>0.25</v>
      </c>
      <c r="AN147" s="25">
        <v>0.25</v>
      </c>
      <c r="AO147" s="25">
        <v>0.25</v>
      </c>
      <c r="AP147" s="25">
        <v>0.25</v>
      </c>
      <c r="AQ147" s="8"/>
    </row>
    <row r="148" spans="2:43">
      <c r="B148" s="5"/>
      <c r="E148" s="18">
        <f>E147+1</f>
        <v>2</v>
      </c>
      <c r="F148" s="48" t="str">
        <f t="shared" ref="F148:F153" si="435">F79</f>
        <v>Pirai</v>
      </c>
      <c r="G148" s="25"/>
      <c r="H148" s="25">
        <v>0.5</v>
      </c>
      <c r="I148" s="25">
        <v>0.5</v>
      </c>
      <c r="J148" s="25">
        <v>0.47</v>
      </c>
      <c r="K148" s="25">
        <v>0.44</v>
      </c>
      <c r="L148" s="25">
        <v>0.42</v>
      </c>
      <c r="M148" s="25">
        <v>0.39</v>
      </c>
      <c r="N148" s="25">
        <v>0.36</v>
      </c>
      <c r="O148" s="25">
        <v>0.33</v>
      </c>
      <c r="P148" s="25">
        <v>0.31</v>
      </c>
      <c r="Q148" s="25">
        <v>0.28000000000000003</v>
      </c>
      <c r="R148" s="25">
        <v>0.25</v>
      </c>
      <c r="S148" s="25">
        <v>0.25</v>
      </c>
      <c r="T148" s="25">
        <v>0.25</v>
      </c>
      <c r="U148" s="25">
        <v>0.25</v>
      </c>
      <c r="V148" s="25">
        <v>0.25</v>
      </c>
      <c r="W148" s="25">
        <v>0.25</v>
      </c>
      <c r="X148" s="25">
        <v>0.25</v>
      </c>
      <c r="Y148" s="25">
        <v>0.25</v>
      </c>
      <c r="Z148" s="25">
        <v>0.25</v>
      </c>
      <c r="AA148" s="25">
        <v>0.25</v>
      </c>
      <c r="AB148" s="25">
        <v>0.25</v>
      </c>
      <c r="AC148" s="25">
        <v>0.25</v>
      </c>
      <c r="AD148" s="25">
        <v>0.25</v>
      </c>
      <c r="AE148" s="25">
        <v>0.25</v>
      </c>
      <c r="AF148" s="25">
        <v>0.25</v>
      </c>
      <c r="AG148" s="25">
        <v>0.25</v>
      </c>
      <c r="AH148" s="25">
        <v>0.25</v>
      </c>
      <c r="AI148" s="25">
        <v>0.25</v>
      </c>
      <c r="AJ148" s="25">
        <v>0.25</v>
      </c>
      <c r="AK148" s="25">
        <v>0.25</v>
      </c>
      <c r="AL148" s="25">
        <v>0.25</v>
      </c>
      <c r="AM148" s="25">
        <v>0.25</v>
      </c>
      <c r="AN148" s="25">
        <v>0.25</v>
      </c>
      <c r="AO148" s="25">
        <v>0.25</v>
      </c>
      <c r="AP148" s="25">
        <v>0.25</v>
      </c>
      <c r="AQ148" s="8"/>
    </row>
    <row r="149" spans="2:43">
      <c r="B149" s="5"/>
      <c r="E149" s="18">
        <f t="shared" ref="E149:E153" si="436">E148+1</f>
        <v>3</v>
      </c>
      <c r="F149" s="48" t="str">
        <f t="shared" si="435"/>
        <v>Rio Claro</v>
      </c>
      <c r="G149" s="25"/>
      <c r="H149" s="25">
        <v>0.3</v>
      </c>
      <c r="I149" s="25">
        <v>0.3</v>
      </c>
      <c r="J149" s="25">
        <v>0.28999999999999998</v>
      </c>
      <c r="K149" s="25">
        <v>0.28999999999999998</v>
      </c>
      <c r="L149" s="25">
        <v>0.28000000000000003</v>
      </c>
      <c r="M149" s="25">
        <v>0.28000000000000003</v>
      </c>
      <c r="N149" s="25">
        <v>0.27</v>
      </c>
      <c r="O149" s="25">
        <v>0.27</v>
      </c>
      <c r="P149" s="25">
        <v>0.26</v>
      </c>
      <c r="Q149" s="25">
        <v>0.26</v>
      </c>
      <c r="R149" s="25">
        <v>0.25</v>
      </c>
      <c r="S149" s="25">
        <v>0.25</v>
      </c>
      <c r="T149" s="25">
        <v>0.25</v>
      </c>
      <c r="U149" s="25">
        <v>0.25</v>
      </c>
      <c r="V149" s="25">
        <v>0.25</v>
      </c>
      <c r="W149" s="25">
        <v>0.25</v>
      </c>
      <c r="X149" s="25">
        <v>0.25</v>
      </c>
      <c r="Y149" s="25">
        <v>0.25</v>
      </c>
      <c r="Z149" s="25">
        <v>0.25</v>
      </c>
      <c r="AA149" s="25">
        <v>0.25</v>
      </c>
      <c r="AB149" s="25">
        <v>0.25</v>
      </c>
      <c r="AC149" s="25">
        <v>0.25</v>
      </c>
      <c r="AD149" s="25">
        <v>0.25</v>
      </c>
      <c r="AE149" s="25">
        <v>0.25</v>
      </c>
      <c r="AF149" s="25">
        <v>0.25</v>
      </c>
      <c r="AG149" s="25">
        <v>0.25</v>
      </c>
      <c r="AH149" s="25">
        <v>0.25</v>
      </c>
      <c r="AI149" s="25">
        <v>0.25</v>
      </c>
      <c r="AJ149" s="25">
        <v>0.25</v>
      </c>
      <c r="AK149" s="25">
        <v>0.25</v>
      </c>
      <c r="AL149" s="25">
        <v>0.25</v>
      </c>
      <c r="AM149" s="25">
        <v>0.25</v>
      </c>
      <c r="AN149" s="25">
        <v>0.25</v>
      </c>
      <c r="AO149" s="25">
        <v>0.25</v>
      </c>
      <c r="AP149" s="25">
        <v>0.25</v>
      </c>
      <c r="AQ149" s="8"/>
    </row>
    <row r="150" spans="2:43">
      <c r="B150" s="5"/>
      <c r="E150" s="18">
        <f t="shared" si="436"/>
        <v>4</v>
      </c>
      <c r="F150" s="48" t="str">
        <f t="shared" si="435"/>
        <v>Itaguai</v>
      </c>
      <c r="G150" s="25"/>
      <c r="H150" s="25">
        <v>0.26</v>
      </c>
      <c r="I150" s="25">
        <v>0.26</v>
      </c>
      <c r="J150" s="25">
        <v>0.26</v>
      </c>
      <c r="K150" s="25">
        <v>0.26</v>
      </c>
      <c r="L150" s="25">
        <v>0.26</v>
      </c>
      <c r="M150" s="25">
        <v>0.26</v>
      </c>
      <c r="N150" s="25">
        <v>0.26</v>
      </c>
      <c r="O150" s="25">
        <v>0.25</v>
      </c>
      <c r="P150" s="25">
        <v>0.25</v>
      </c>
      <c r="Q150" s="25">
        <v>0.25</v>
      </c>
      <c r="R150" s="25">
        <v>0.25</v>
      </c>
      <c r="S150" s="25">
        <v>0.25</v>
      </c>
      <c r="T150" s="25">
        <v>0.25</v>
      </c>
      <c r="U150" s="25">
        <v>0.25</v>
      </c>
      <c r="V150" s="25">
        <v>0.25</v>
      </c>
      <c r="W150" s="25">
        <v>0.25</v>
      </c>
      <c r="X150" s="25">
        <v>0.25</v>
      </c>
      <c r="Y150" s="25">
        <v>0.25</v>
      </c>
      <c r="Z150" s="25">
        <v>0.25</v>
      </c>
      <c r="AA150" s="25">
        <v>0.25</v>
      </c>
      <c r="AB150" s="25">
        <v>0.25</v>
      </c>
      <c r="AC150" s="25">
        <v>0.25</v>
      </c>
      <c r="AD150" s="25">
        <v>0.25</v>
      </c>
      <c r="AE150" s="25">
        <v>0.25</v>
      </c>
      <c r="AF150" s="25">
        <v>0.25</v>
      </c>
      <c r="AG150" s="25">
        <v>0.25</v>
      </c>
      <c r="AH150" s="25">
        <v>0.25</v>
      </c>
      <c r="AI150" s="25">
        <v>0.25</v>
      </c>
      <c r="AJ150" s="25">
        <v>0.25</v>
      </c>
      <c r="AK150" s="25">
        <v>0.25</v>
      </c>
      <c r="AL150" s="25">
        <v>0.25</v>
      </c>
      <c r="AM150" s="25">
        <v>0.25</v>
      </c>
      <c r="AN150" s="25">
        <v>0.25</v>
      </c>
      <c r="AO150" s="25">
        <v>0.25</v>
      </c>
      <c r="AP150" s="25">
        <v>0.25</v>
      </c>
      <c r="AQ150" s="8"/>
    </row>
    <row r="151" spans="2:43">
      <c r="B151" s="5"/>
      <c r="E151" s="18">
        <f t="shared" si="436"/>
        <v>5</v>
      </c>
      <c r="F151" s="48" t="str">
        <f t="shared" si="435"/>
        <v>Paracambi</v>
      </c>
      <c r="G151" s="23"/>
      <c r="H151" s="25">
        <v>0.25</v>
      </c>
      <c r="I151" s="25">
        <v>0.25</v>
      </c>
      <c r="J151" s="25">
        <v>0.25</v>
      </c>
      <c r="K151" s="25">
        <v>0.25</v>
      </c>
      <c r="L151" s="25">
        <v>0.25</v>
      </c>
      <c r="M151" s="25">
        <v>0.25</v>
      </c>
      <c r="N151" s="25">
        <v>0.25</v>
      </c>
      <c r="O151" s="25">
        <v>0.25</v>
      </c>
      <c r="P151" s="25">
        <v>0.25</v>
      </c>
      <c r="Q151" s="25">
        <v>0.25</v>
      </c>
      <c r="R151" s="25">
        <v>0.25</v>
      </c>
      <c r="S151" s="25">
        <v>0.25</v>
      </c>
      <c r="T151" s="25">
        <v>0.25</v>
      </c>
      <c r="U151" s="25">
        <v>0.25</v>
      </c>
      <c r="V151" s="25">
        <v>0.25</v>
      </c>
      <c r="W151" s="25">
        <v>0.25</v>
      </c>
      <c r="X151" s="25">
        <v>0.25</v>
      </c>
      <c r="Y151" s="25">
        <v>0.25</v>
      </c>
      <c r="Z151" s="25">
        <v>0.25</v>
      </c>
      <c r="AA151" s="25">
        <v>0.25</v>
      </c>
      <c r="AB151" s="25">
        <v>0.25</v>
      </c>
      <c r="AC151" s="25">
        <v>0.25</v>
      </c>
      <c r="AD151" s="25">
        <v>0.25</v>
      </c>
      <c r="AE151" s="25">
        <v>0.25</v>
      </c>
      <c r="AF151" s="25">
        <v>0.25</v>
      </c>
      <c r="AG151" s="25">
        <v>0.25</v>
      </c>
      <c r="AH151" s="25">
        <v>0.25</v>
      </c>
      <c r="AI151" s="25">
        <v>0.25</v>
      </c>
      <c r="AJ151" s="25">
        <v>0.25</v>
      </c>
      <c r="AK151" s="25">
        <v>0.25</v>
      </c>
      <c r="AL151" s="25">
        <v>0.25</v>
      </c>
      <c r="AM151" s="25">
        <v>0.25</v>
      </c>
      <c r="AN151" s="25">
        <v>0.25</v>
      </c>
      <c r="AO151" s="25">
        <v>0.25</v>
      </c>
      <c r="AP151" s="25">
        <v>0.25</v>
      </c>
      <c r="AQ151" s="8"/>
    </row>
    <row r="152" spans="2:43">
      <c r="B152" s="5"/>
      <c r="E152" s="18">
        <f t="shared" si="436"/>
        <v>6</v>
      </c>
      <c r="F152" s="48" t="str">
        <f t="shared" si="435"/>
        <v>Rio de Janeiro - APs 5</v>
      </c>
      <c r="G152" s="23"/>
      <c r="H152" s="25">
        <v>0.35</v>
      </c>
      <c r="I152" s="25">
        <v>0.35</v>
      </c>
      <c r="J152" s="25">
        <v>0.34</v>
      </c>
      <c r="K152" s="25">
        <v>0.33</v>
      </c>
      <c r="L152" s="25">
        <v>0.32</v>
      </c>
      <c r="M152" s="25">
        <v>0.31</v>
      </c>
      <c r="N152" s="25">
        <v>0.28999999999999998</v>
      </c>
      <c r="O152" s="25">
        <v>0.28000000000000003</v>
      </c>
      <c r="P152" s="25">
        <v>0.27</v>
      </c>
      <c r="Q152" s="25">
        <v>0.26</v>
      </c>
      <c r="R152" s="25">
        <v>0.25</v>
      </c>
      <c r="S152" s="25">
        <v>0.25</v>
      </c>
      <c r="T152" s="25">
        <v>0.25</v>
      </c>
      <c r="U152" s="25">
        <v>0.25</v>
      </c>
      <c r="V152" s="25">
        <v>0.25</v>
      </c>
      <c r="W152" s="25">
        <v>0.25</v>
      </c>
      <c r="X152" s="25">
        <v>0.25</v>
      </c>
      <c r="Y152" s="25">
        <v>0.25</v>
      </c>
      <c r="Z152" s="25">
        <v>0.25</v>
      </c>
      <c r="AA152" s="25">
        <v>0.25</v>
      </c>
      <c r="AB152" s="25">
        <v>0.25</v>
      </c>
      <c r="AC152" s="25">
        <v>0.25</v>
      </c>
      <c r="AD152" s="25">
        <v>0.25</v>
      </c>
      <c r="AE152" s="25">
        <v>0.25</v>
      </c>
      <c r="AF152" s="25">
        <v>0.25</v>
      </c>
      <c r="AG152" s="25">
        <v>0.25</v>
      </c>
      <c r="AH152" s="25">
        <v>0.25</v>
      </c>
      <c r="AI152" s="25">
        <v>0.25</v>
      </c>
      <c r="AJ152" s="25">
        <v>0.25</v>
      </c>
      <c r="AK152" s="25">
        <v>0.25</v>
      </c>
      <c r="AL152" s="25">
        <v>0.25</v>
      </c>
      <c r="AM152" s="25">
        <v>0.25</v>
      </c>
      <c r="AN152" s="25">
        <v>0.25</v>
      </c>
      <c r="AO152" s="25">
        <v>0.25</v>
      </c>
      <c r="AP152" s="25">
        <v>0.25</v>
      </c>
      <c r="AQ152" s="8"/>
    </row>
    <row r="153" spans="2:43">
      <c r="B153" s="5"/>
      <c r="E153" s="18">
        <f t="shared" si="436"/>
        <v>7</v>
      </c>
      <c r="F153" s="48" t="str">
        <f t="shared" si="435"/>
        <v>Seropedica</v>
      </c>
      <c r="G153" s="23"/>
      <c r="H153" s="25">
        <v>0.27</v>
      </c>
      <c r="I153" s="25">
        <v>0.27</v>
      </c>
      <c r="J153" s="25">
        <v>0.27</v>
      </c>
      <c r="K153" s="25">
        <v>0.26</v>
      </c>
      <c r="L153" s="25">
        <v>0.26</v>
      </c>
      <c r="M153" s="25">
        <v>0.26</v>
      </c>
      <c r="N153" s="25">
        <v>0.26</v>
      </c>
      <c r="O153" s="25">
        <v>0.26</v>
      </c>
      <c r="P153" s="25">
        <v>0.25</v>
      </c>
      <c r="Q153" s="25">
        <v>0.25</v>
      </c>
      <c r="R153" s="25">
        <v>0.25</v>
      </c>
      <c r="S153" s="25">
        <v>0.25</v>
      </c>
      <c r="T153" s="25">
        <v>0.25</v>
      </c>
      <c r="U153" s="25">
        <v>0.25</v>
      </c>
      <c r="V153" s="25">
        <v>0.25</v>
      </c>
      <c r="W153" s="25">
        <v>0.25</v>
      </c>
      <c r="X153" s="25">
        <v>0.25</v>
      </c>
      <c r="Y153" s="25">
        <v>0.25</v>
      </c>
      <c r="Z153" s="25">
        <v>0.25</v>
      </c>
      <c r="AA153" s="25">
        <v>0.25</v>
      </c>
      <c r="AB153" s="25">
        <v>0.25</v>
      </c>
      <c r="AC153" s="25">
        <v>0.25</v>
      </c>
      <c r="AD153" s="25">
        <v>0.25</v>
      </c>
      <c r="AE153" s="25">
        <v>0.25</v>
      </c>
      <c r="AF153" s="25">
        <v>0.25</v>
      </c>
      <c r="AG153" s="25">
        <v>0.25</v>
      </c>
      <c r="AH153" s="25">
        <v>0.25</v>
      </c>
      <c r="AI153" s="25">
        <v>0.25</v>
      </c>
      <c r="AJ153" s="25">
        <v>0.25</v>
      </c>
      <c r="AK153" s="25">
        <v>0.25</v>
      </c>
      <c r="AL153" s="25">
        <v>0.25</v>
      </c>
      <c r="AM153" s="25">
        <v>0.25</v>
      </c>
      <c r="AN153" s="25">
        <v>0.25</v>
      </c>
      <c r="AO153" s="25">
        <v>0.25</v>
      </c>
      <c r="AP153" s="25">
        <v>0.25</v>
      </c>
      <c r="AQ153" s="8"/>
    </row>
    <row r="154" spans="2:43">
      <c r="B154" s="5"/>
      <c r="F154" s="69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8"/>
    </row>
    <row r="155" spans="2:43" ht="13.5" thickBot="1">
      <c r="B155" s="5"/>
      <c r="D155" s="19" t="s">
        <v>108</v>
      </c>
      <c r="E155" s="19"/>
      <c r="F155" s="10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8"/>
    </row>
    <row r="156" spans="2:43" ht="13.5" thickTop="1">
      <c r="B156" s="5"/>
      <c r="D156" s="20"/>
      <c r="E156" s="20"/>
      <c r="F156" s="49"/>
      <c r="G156" s="55"/>
      <c r="H156" s="55"/>
      <c r="I156" s="56"/>
      <c r="J156" s="56"/>
      <c r="K156" s="56"/>
      <c r="L156" s="56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8"/>
    </row>
    <row r="157" spans="2:43">
      <c r="B157" s="5"/>
      <c r="E157" s="18">
        <v>1</v>
      </c>
      <c r="F157" s="48" t="str">
        <f>F147</f>
        <v>Pinheiral</v>
      </c>
      <c r="G157" s="23"/>
      <c r="H157" s="77">
        <v>1751613.255319149</v>
      </c>
      <c r="I157" s="77">
        <v>1781788.1418439716</v>
      </c>
      <c r="J157" s="77">
        <v>1786817.3758865248</v>
      </c>
      <c r="K157" s="77">
        <v>1791179.255319149</v>
      </c>
      <c r="L157" s="77">
        <v>1806315.4995960142</v>
      </c>
      <c r="M157" s="77">
        <v>1807621.137835338</v>
      </c>
      <c r="N157" s="77">
        <v>1819732.4078879089</v>
      </c>
      <c r="O157" s="77">
        <v>1819918.1806599568</v>
      </c>
      <c r="P157" s="77">
        <v>1830381.0273196525</v>
      </c>
      <c r="Q157" s="77">
        <v>1829247.7981197429</v>
      </c>
      <c r="R157" s="77">
        <v>1821693.9209726446</v>
      </c>
      <c r="S157" s="77">
        <v>1869754.1033434649</v>
      </c>
      <c r="T157" s="77">
        <v>1918479.9392097269</v>
      </c>
      <c r="U157" s="77">
        <v>1938582.6747720365</v>
      </c>
      <c r="V157" s="77">
        <v>1958685.4103343468</v>
      </c>
      <c r="W157" s="77">
        <v>1975060.4863221887</v>
      </c>
      <c r="X157" s="77">
        <v>1991435.5623100305</v>
      </c>
      <c r="Y157" s="77">
        <v>2007810.6382978724</v>
      </c>
      <c r="Z157" s="77">
        <v>2024185.7142857143</v>
      </c>
      <c r="AA157" s="77">
        <v>2040560.7902735563</v>
      </c>
      <c r="AB157" s="77">
        <v>2050079.6352583587</v>
      </c>
      <c r="AC157" s="77">
        <v>2059531.9148936174</v>
      </c>
      <c r="AD157" s="77">
        <v>2069050.7598784196</v>
      </c>
      <c r="AE157" s="77">
        <v>2078636.1702127659</v>
      </c>
      <c r="AF157" s="77">
        <v>2088088.4498480244</v>
      </c>
      <c r="AG157" s="77">
        <v>2092348.6322188452</v>
      </c>
      <c r="AH157" s="77">
        <v>2096542.2492401213</v>
      </c>
      <c r="AI157" s="77">
        <v>2100735.8662613984</v>
      </c>
      <c r="AJ157" s="77">
        <v>2104996.048632219</v>
      </c>
      <c r="AK157" s="77">
        <v>2109189.665653496</v>
      </c>
      <c r="AL157" s="77">
        <v>2108790.2735562311</v>
      </c>
      <c r="AM157" s="77">
        <v>2108324.3161094231</v>
      </c>
      <c r="AN157" s="77">
        <v>2107924.9240121581</v>
      </c>
      <c r="AO157" s="77">
        <v>2107525.5319148935</v>
      </c>
      <c r="AP157" s="77">
        <v>2107059.5744680855</v>
      </c>
      <c r="AQ157" s="8"/>
    </row>
    <row r="158" spans="2:43">
      <c r="B158" s="5"/>
      <c r="E158" s="18">
        <f>E157+1</f>
        <v>2</v>
      </c>
      <c r="F158" s="48" t="str">
        <f t="shared" ref="F158:F163" si="437">F148</f>
        <v>Pirai</v>
      </c>
      <c r="G158" s="23"/>
      <c r="H158" s="77">
        <v>2501899.9569892474</v>
      </c>
      <c r="I158" s="77">
        <v>2551029.2186379931</v>
      </c>
      <c r="J158" s="77">
        <v>2495119.888959168</v>
      </c>
      <c r="K158" s="77">
        <v>2438761.5384615385</v>
      </c>
      <c r="L158" s="77">
        <v>2397025.5954811489</v>
      </c>
      <c r="M158" s="77">
        <v>2336975.0884926203</v>
      </c>
      <c r="N158" s="77">
        <v>2263531.2745869393</v>
      </c>
      <c r="O158" s="77">
        <v>2202859.957504346</v>
      </c>
      <c r="P158" s="77">
        <v>2154747.0891391486</v>
      </c>
      <c r="Q158" s="77">
        <v>2093161.8217054263</v>
      </c>
      <c r="R158" s="77">
        <v>2023142.857142857</v>
      </c>
      <c r="S158" s="77">
        <v>2055572.3502304149</v>
      </c>
      <c r="T158" s="77">
        <v>2088136.4055299535</v>
      </c>
      <c r="U158" s="77">
        <v>2112088.4792626728</v>
      </c>
      <c r="V158" s="77">
        <v>2136107.8341013822</v>
      </c>
      <c r="W158" s="77">
        <v>2158983.4101382485</v>
      </c>
      <c r="X158" s="77">
        <v>2181858.9861751152</v>
      </c>
      <c r="Y158" s="77">
        <v>2204667.2811059905</v>
      </c>
      <c r="Z158" s="77">
        <v>2227475.5760368658</v>
      </c>
      <c r="AA158" s="77">
        <v>2250351.1520737326</v>
      </c>
      <c r="AB158" s="77">
        <v>2263941.9354838706</v>
      </c>
      <c r="AC158" s="77">
        <v>2277465.437788018</v>
      </c>
      <c r="AD158" s="77">
        <v>2291056.2211981565</v>
      </c>
      <c r="AE158" s="77">
        <v>2304647.0046082945</v>
      </c>
      <c r="AF158" s="77">
        <v>2318170.5069124424</v>
      </c>
      <c r="AG158" s="77">
        <v>2325638.7096774192</v>
      </c>
      <c r="AH158" s="77">
        <v>2333174.1935483865</v>
      </c>
      <c r="AI158" s="77">
        <v>2340709.6774193547</v>
      </c>
      <c r="AJ158" s="77">
        <v>2348177.8801843314</v>
      </c>
      <c r="AK158" s="77">
        <v>2355713.3640552992</v>
      </c>
      <c r="AL158" s="77">
        <v>2357799.0783410138</v>
      </c>
      <c r="AM158" s="77">
        <v>2359952.0737327188</v>
      </c>
      <c r="AN158" s="77">
        <v>2362037.7880184329</v>
      </c>
      <c r="AO158" s="77">
        <v>2364190.783410138</v>
      </c>
      <c r="AP158" s="77">
        <v>2366343.7788018435</v>
      </c>
      <c r="AQ158" s="8"/>
    </row>
    <row r="159" spans="2:43">
      <c r="B159" s="5"/>
      <c r="E159" s="18">
        <f t="shared" ref="E159:E163" si="438">E158+1</f>
        <v>3</v>
      </c>
      <c r="F159" s="48" t="str">
        <f t="shared" si="437"/>
        <v>Rio Claro</v>
      </c>
      <c r="G159" s="23"/>
      <c r="H159" s="77">
        <v>1237672.0588235294</v>
      </c>
      <c r="I159" s="77">
        <v>1254580.1470588236</v>
      </c>
      <c r="J159" s="77">
        <v>1288223.6537524369</v>
      </c>
      <c r="K159" s="77">
        <v>1320163.3771929825</v>
      </c>
      <c r="L159" s="77">
        <v>1349460.1744186047</v>
      </c>
      <c r="M159" s="77">
        <v>1381829.166666667</v>
      </c>
      <c r="N159" s="77">
        <v>1348071.5016859346</v>
      </c>
      <c r="O159" s="77">
        <v>1329610.0794797689</v>
      </c>
      <c r="P159" s="77">
        <v>1302938.5596264368</v>
      </c>
      <c r="Q159" s="77">
        <v>1274820.1867816092</v>
      </c>
      <c r="R159" s="77">
        <v>1243998.2142857143</v>
      </c>
      <c r="S159" s="77">
        <v>1253449.107142857</v>
      </c>
      <c r="T159" s="77">
        <v>1262769.642857143</v>
      </c>
      <c r="U159" s="77">
        <v>1272220.5357142857</v>
      </c>
      <c r="V159" s="77">
        <v>1281606.25</v>
      </c>
      <c r="W159" s="77">
        <v>1287602.6785714286</v>
      </c>
      <c r="X159" s="77">
        <v>1293729.4642857143</v>
      </c>
      <c r="Y159" s="77">
        <v>1299725.892857143</v>
      </c>
      <c r="Z159" s="77">
        <v>1305852.6785714286</v>
      </c>
      <c r="AA159" s="77">
        <v>1311849.107142857</v>
      </c>
      <c r="AB159" s="77">
        <v>1314977.6785714286</v>
      </c>
      <c r="AC159" s="77">
        <v>1318041.0714285714</v>
      </c>
      <c r="AD159" s="77">
        <v>1321104.4642857143</v>
      </c>
      <c r="AE159" s="77">
        <v>1324102.6785714286</v>
      </c>
      <c r="AF159" s="77">
        <v>1327231.25</v>
      </c>
      <c r="AG159" s="77">
        <v>1327557.142857143</v>
      </c>
      <c r="AH159" s="77">
        <v>1327948.2142857143</v>
      </c>
      <c r="AI159" s="77">
        <v>1328339.2857142857</v>
      </c>
      <c r="AJ159" s="77">
        <v>1328730.357142857</v>
      </c>
      <c r="AK159" s="77">
        <v>1329121.4285714286</v>
      </c>
      <c r="AL159" s="77">
        <v>1327231.25</v>
      </c>
      <c r="AM159" s="77">
        <v>1325275.892857143</v>
      </c>
      <c r="AN159" s="77">
        <v>1323385.7142857143</v>
      </c>
      <c r="AO159" s="77">
        <v>1321495.5357142857</v>
      </c>
      <c r="AP159" s="77">
        <v>1319540.1785714286</v>
      </c>
      <c r="AQ159" s="8"/>
    </row>
    <row r="160" spans="2:43">
      <c r="B160" s="5"/>
      <c r="E160" s="18">
        <f t="shared" si="438"/>
        <v>4</v>
      </c>
      <c r="F160" s="48" t="str">
        <f t="shared" si="437"/>
        <v>Itaguai</v>
      </c>
      <c r="G160" s="25"/>
      <c r="H160" s="77">
        <v>12409169.540229885</v>
      </c>
      <c r="I160" s="77">
        <v>12589936.206896551</v>
      </c>
      <c r="J160" s="77">
        <v>12924322.413793104</v>
      </c>
      <c r="K160" s="77">
        <v>13244251.149425287</v>
      </c>
      <c r="L160" s="77">
        <v>13548821.83908046</v>
      </c>
      <c r="M160" s="77">
        <v>13780241.379310345</v>
      </c>
      <c r="N160" s="77">
        <v>13504577.011494253</v>
      </c>
      <c r="O160" s="77">
        <v>13227346.285714285</v>
      </c>
      <c r="P160" s="77">
        <v>13021096.000000002</v>
      </c>
      <c r="Q160" s="77">
        <v>12808840</v>
      </c>
      <c r="R160" s="77">
        <v>12539057.142857144</v>
      </c>
      <c r="S160" s="77">
        <v>12601971.428571429</v>
      </c>
      <c r="T160" s="77">
        <v>12664800</v>
      </c>
      <c r="U160" s="77">
        <v>12727714.285714285</v>
      </c>
      <c r="V160" s="77">
        <v>12790542.85714286</v>
      </c>
      <c r="W160" s="77">
        <v>12808628.571428571</v>
      </c>
      <c r="X160" s="77">
        <v>12826800</v>
      </c>
      <c r="Y160" s="77">
        <v>12844885.714285716</v>
      </c>
      <c r="Z160" s="77">
        <v>12863057.142857144</v>
      </c>
      <c r="AA160" s="77">
        <v>12881142.857142856</v>
      </c>
      <c r="AB160" s="77">
        <v>12862542.857142856</v>
      </c>
      <c r="AC160" s="77">
        <v>12843857.142857144</v>
      </c>
      <c r="AD160" s="77">
        <v>12825257.142857144</v>
      </c>
      <c r="AE160" s="77">
        <v>12806571.428571429</v>
      </c>
      <c r="AF160" s="77">
        <v>12787971.428571429</v>
      </c>
      <c r="AG160" s="77">
        <v>12739800</v>
      </c>
      <c r="AH160" s="77">
        <v>12691542.857142856</v>
      </c>
      <c r="AI160" s="77">
        <v>12643371.428571429</v>
      </c>
      <c r="AJ160" s="77">
        <v>12595200</v>
      </c>
      <c r="AK160" s="77">
        <v>12547028.571428571</v>
      </c>
      <c r="AL160" s="77">
        <v>12476485.714285715</v>
      </c>
      <c r="AM160" s="77">
        <v>12405942.857142856</v>
      </c>
      <c r="AN160" s="77">
        <v>12335400</v>
      </c>
      <c r="AO160" s="77">
        <v>12264857.142857146</v>
      </c>
      <c r="AP160" s="77">
        <v>12194314.285714285</v>
      </c>
      <c r="AQ160" s="8"/>
    </row>
    <row r="161" spans="2:43">
      <c r="B161" s="5"/>
      <c r="E161" s="18">
        <f t="shared" si="438"/>
        <v>5</v>
      </c>
      <c r="F161" s="48" t="str">
        <f t="shared" si="437"/>
        <v>Paracambi</v>
      </c>
      <c r="G161" s="23"/>
      <c r="H161" s="77">
        <v>3692530.478485371</v>
      </c>
      <c r="I161" s="77">
        <v>3732396.7710843375</v>
      </c>
      <c r="J161" s="77">
        <v>3925300.2134251297</v>
      </c>
      <c r="K161" s="77">
        <v>4107949.982788296</v>
      </c>
      <c r="L161" s="77">
        <v>4304058.3889845097</v>
      </c>
      <c r="M161" s="77">
        <v>4456412.5301204827</v>
      </c>
      <c r="N161" s="77">
        <v>4362923.7796901893</v>
      </c>
      <c r="O161" s="77">
        <v>4267471.9449225487</v>
      </c>
      <c r="P161" s="77">
        <v>4196115.3872633399</v>
      </c>
      <c r="Q161" s="77">
        <v>3964616.1790017216</v>
      </c>
      <c r="R161" s="77">
        <v>3983915.3184165233</v>
      </c>
      <c r="S161" s="77">
        <v>4003289.8450946636</v>
      </c>
      <c r="T161" s="77">
        <v>4022664.3717728057</v>
      </c>
      <c r="U161" s="77">
        <v>4041963.5111876079</v>
      </c>
      <c r="V161" s="77">
        <v>4061338.0378657482</v>
      </c>
      <c r="W161" s="77">
        <v>4073249.225473322</v>
      </c>
      <c r="X161" s="77">
        <v>4085311.1876075738</v>
      </c>
      <c r="Y161" s="77">
        <v>4097222.3752151467</v>
      </c>
      <c r="Z161" s="77">
        <v>4109133.5628227191</v>
      </c>
      <c r="AA161" s="77">
        <v>4121120.1376936319</v>
      </c>
      <c r="AB161" s="77">
        <v>4122929.4320137696</v>
      </c>
      <c r="AC161" s="77">
        <v>4124738.7263339078</v>
      </c>
      <c r="AD161" s="77">
        <v>4126548.020654045</v>
      </c>
      <c r="AE161" s="77">
        <v>4128432.7022375208</v>
      </c>
      <c r="AF161" s="77">
        <v>4130241.996557659</v>
      </c>
      <c r="AG161" s="77">
        <v>4123758.6919104992</v>
      </c>
      <c r="AH161" s="77">
        <v>4117275.3872633395</v>
      </c>
      <c r="AI161" s="77">
        <v>4110867.4698795183</v>
      </c>
      <c r="AJ161" s="77">
        <v>4104459.552495698</v>
      </c>
      <c r="AK161" s="77">
        <v>4097976.2478485378</v>
      </c>
      <c r="AL161" s="77">
        <v>4084406.5404475043</v>
      </c>
      <c r="AM161" s="77">
        <v>4070836.8330464726</v>
      </c>
      <c r="AN161" s="77">
        <v>4057191.7383821001</v>
      </c>
      <c r="AO161" s="77">
        <v>4043622.0309810671</v>
      </c>
      <c r="AP161" s="77">
        <v>4030052.3235800341</v>
      </c>
      <c r="AQ161" s="8"/>
    </row>
    <row r="162" spans="2:43">
      <c r="B162" s="5"/>
      <c r="E162" s="18">
        <f t="shared" si="438"/>
        <v>6</v>
      </c>
      <c r="F162" s="48" t="str">
        <f t="shared" si="437"/>
        <v>Rio de Janeiro - APs 5</v>
      </c>
      <c r="G162" s="23"/>
      <c r="H162" s="77">
        <v>219357812.68078297</v>
      </c>
      <c r="I162" s="77">
        <v>219856376.41183308</v>
      </c>
      <c r="J162" s="77">
        <v>218054604.17925361</v>
      </c>
      <c r="K162" s="77">
        <v>215113692.22718418</v>
      </c>
      <c r="L162" s="77">
        <v>213235757.44386226</v>
      </c>
      <c r="M162" s="77">
        <v>209864806.34911242</v>
      </c>
      <c r="N162" s="77">
        <v>206585127.22865498</v>
      </c>
      <c r="O162" s="77">
        <v>203186075.99709302</v>
      </c>
      <c r="P162" s="77">
        <v>200613134.91618496</v>
      </c>
      <c r="Q162" s="77">
        <v>196019507.83300492</v>
      </c>
      <c r="R162" s="77">
        <v>192947578.54285711</v>
      </c>
      <c r="S162" s="77">
        <v>193366634</v>
      </c>
      <c r="T162" s="77">
        <v>193785797.91428572</v>
      </c>
      <c r="U162" s="77">
        <v>194204947.22857141</v>
      </c>
      <c r="V162" s="77">
        <v>194624002.68571427</v>
      </c>
      <c r="W162" s="77">
        <v>194704959.6857143</v>
      </c>
      <c r="X162" s="77">
        <v>194785931.28571427</v>
      </c>
      <c r="Y162" s="77">
        <v>194866888.2857143</v>
      </c>
      <c r="Z162" s="77">
        <v>194947845.28571427</v>
      </c>
      <c r="AA162" s="77">
        <v>195028802.2857143</v>
      </c>
      <c r="AB162" s="77">
        <v>194804137.48571429</v>
      </c>
      <c r="AC162" s="77">
        <v>194579581.14285713</v>
      </c>
      <c r="AD162" s="77">
        <v>194355010.19999999</v>
      </c>
      <c r="AE162" s="77">
        <v>194130345.40000001</v>
      </c>
      <c r="AF162" s="77">
        <v>193905789.05714285</v>
      </c>
      <c r="AG162" s="77">
        <v>193398251.34285712</v>
      </c>
      <c r="AH162" s="77">
        <v>192890619.77142859</v>
      </c>
      <c r="AI162" s="77">
        <v>192383082.05714285</v>
      </c>
      <c r="AJ162" s="77">
        <v>191875544.34285712</v>
      </c>
      <c r="AK162" s="77">
        <v>191368006.62857145</v>
      </c>
      <c r="AL162" s="77">
        <v>190613929.14285713</v>
      </c>
      <c r="AM162" s="77">
        <v>189860053.97142854</v>
      </c>
      <c r="AN162" s="77">
        <v>189106070.34285715</v>
      </c>
      <c r="AO162" s="77">
        <v>188351992.85714287</v>
      </c>
      <c r="AP162" s="77">
        <v>187598009.22857144</v>
      </c>
      <c r="AQ162" s="8"/>
    </row>
    <row r="163" spans="2:43">
      <c r="B163" s="5"/>
      <c r="E163" s="18">
        <f t="shared" si="438"/>
        <v>7</v>
      </c>
      <c r="F163" s="48" t="str">
        <f t="shared" si="437"/>
        <v>Seropedica</v>
      </c>
      <c r="G163" s="23"/>
      <c r="H163" s="77">
        <v>8162570.7619548067</v>
      </c>
      <c r="I163" s="77">
        <v>8310412.0651602736</v>
      </c>
      <c r="J163" s="77">
        <v>9204202.1229637414</v>
      </c>
      <c r="K163" s="77">
        <v>10025257.053291535</v>
      </c>
      <c r="L163" s="77">
        <v>10820438.349007314</v>
      </c>
      <c r="M163" s="77">
        <v>11601754.984326018</v>
      </c>
      <c r="N163" s="77">
        <v>11470113.17659352</v>
      </c>
      <c r="O163" s="77">
        <v>11332025.705329154</v>
      </c>
      <c r="P163" s="77">
        <v>11053226.929870129</v>
      </c>
      <c r="Q163" s="77">
        <v>10901761.599999998</v>
      </c>
      <c r="R163" s="77">
        <v>10694708.571428569</v>
      </c>
      <c r="S163" s="77">
        <v>10771045.714285713</v>
      </c>
      <c r="T163" s="77">
        <v>10847269.09090909</v>
      </c>
      <c r="U163" s="77">
        <v>10923492.467532467</v>
      </c>
      <c r="V163" s="77">
        <v>10999715.844155844</v>
      </c>
      <c r="W163" s="77">
        <v>11034983.376623375</v>
      </c>
      <c r="X163" s="77">
        <v>11070250.909090908</v>
      </c>
      <c r="Y163" s="77">
        <v>11105404.675324675</v>
      </c>
      <c r="Z163" s="77">
        <v>11140672.207792208</v>
      </c>
      <c r="AA163" s="77">
        <v>11175939.740259741</v>
      </c>
      <c r="AB163" s="77">
        <v>11178328.83116883</v>
      </c>
      <c r="AC163" s="77">
        <v>11180717.922077922</v>
      </c>
      <c r="AD163" s="77">
        <v>11183107.012987012</v>
      </c>
      <c r="AE163" s="77">
        <v>11185609.870129868</v>
      </c>
      <c r="AF163" s="77">
        <v>11187998.96103896</v>
      </c>
      <c r="AG163" s="77">
        <v>11163539.22077922</v>
      </c>
      <c r="AH163" s="77">
        <v>11139079.480519479</v>
      </c>
      <c r="AI163" s="77">
        <v>11114505.974025974</v>
      </c>
      <c r="AJ163" s="77">
        <v>11090046.233766232</v>
      </c>
      <c r="AK163" s="77">
        <v>11065700.259740259</v>
      </c>
      <c r="AL163" s="77">
        <v>11019852.467532467</v>
      </c>
      <c r="AM163" s="77">
        <v>10973890.909090908</v>
      </c>
      <c r="AN163" s="77">
        <v>10928043.116883116</v>
      </c>
      <c r="AO163" s="77">
        <v>10882081.558441559</v>
      </c>
      <c r="AP163" s="77">
        <v>10836119.999999998</v>
      </c>
      <c r="AQ163" s="8"/>
    </row>
    <row r="164" spans="2:43">
      <c r="B164" s="5"/>
      <c r="E164" s="22"/>
      <c r="F164" s="105" t="s">
        <v>1</v>
      </c>
      <c r="G164" s="28"/>
      <c r="H164" s="76">
        <f t="shared" ref="H164:AP164" si="439">SUM(H157:H163)</f>
        <v>249113268.73258498</v>
      </c>
      <c r="I164" s="76">
        <f t="shared" si="439"/>
        <v>250076518.96251503</v>
      </c>
      <c r="J164" s="76">
        <f t="shared" si="439"/>
        <v>249678589.84803373</v>
      </c>
      <c r="K164" s="76">
        <f t="shared" si="439"/>
        <v>248041254.58366296</v>
      </c>
      <c r="L164" s="76">
        <f t="shared" si="439"/>
        <v>247461877.29043031</v>
      </c>
      <c r="M164" s="76">
        <f t="shared" si="439"/>
        <v>245229640.63586387</v>
      </c>
      <c r="N164" s="76">
        <f t="shared" si="439"/>
        <v>241354076.38059372</v>
      </c>
      <c r="O164" s="76">
        <f t="shared" si="439"/>
        <v>237365308.15070307</v>
      </c>
      <c r="P164" s="76">
        <f t="shared" si="439"/>
        <v>234171639.90940368</v>
      </c>
      <c r="Q164" s="76">
        <f t="shared" si="439"/>
        <v>228891955.4186134</v>
      </c>
      <c r="R164" s="76">
        <f t="shared" si="439"/>
        <v>225254094.56796056</v>
      </c>
      <c r="S164" s="76">
        <f t="shared" si="439"/>
        <v>225921716.54866853</v>
      </c>
      <c r="T164" s="76">
        <f t="shared" si="439"/>
        <v>226589917.36456445</v>
      </c>
      <c r="U164" s="76">
        <f t="shared" si="439"/>
        <v>227221009.18275476</v>
      </c>
      <c r="V164" s="76">
        <f t="shared" si="439"/>
        <v>227851998.91931444</v>
      </c>
      <c r="W164" s="76">
        <f t="shared" si="439"/>
        <v>228043467.43427143</v>
      </c>
      <c r="X164" s="76">
        <f t="shared" si="439"/>
        <v>228235317.39518362</v>
      </c>
      <c r="Y164" s="76">
        <f t="shared" si="439"/>
        <v>228426604.86280084</v>
      </c>
      <c r="Z164" s="76">
        <f t="shared" si="439"/>
        <v>228618222.16808033</v>
      </c>
      <c r="AA164" s="76">
        <f t="shared" si="439"/>
        <v>228809766.07030067</v>
      </c>
      <c r="AB164" s="76">
        <f t="shared" si="439"/>
        <v>228596937.85535342</v>
      </c>
      <c r="AC164" s="76">
        <f t="shared" si="439"/>
        <v>228383933.35823631</v>
      </c>
      <c r="AD164" s="76">
        <f t="shared" si="439"/>
        <v>228171133.82186049</v>
      </c>
      <c r="AE164" s="76">
        <f t="shared" si="439"/>
        <v>227958345.25433129</v>
      </c>
      <c r="AF164" s="76">
        <f t="shared" si="439"/>
        <v>227745491.65007135</v>
      </c>
      <c r="AG164" s="76">
        <f t="shared" si="439"/>
        <v>227170893.74030024</v>
      </c>
      <c r="AH164" s="76">
        <f t="shared" si="439"/>
        <v>226596182.15342847</v>
      </c>
      <c r="AI164" s="76">
        <f t="shared" si="439"/>
        <v>226021611.75901482</v>
      </c>
      <c r="AJ164" s="76">
        <f t="shared" si="439"/>
        <v>225447154.41507846</v>
      </c>
      <c r="AK164" s="76">
        <f t="shared" si="439"/>
        <v>224872736.16586906</v>
      </c>
      <c r="AL164" s="76">
        <f t="shared" si="439"/>
        <v>223988494.46702006</v>
      </c>
      <c r="AM164" s="76">
        <f t="shared" si="439"/>
        <v>223104276.85340807</v>
      </c>
      <c r="AN164" s="76">
        <f t="shared" si="439"/>
        <v>222220053.62443867</v>
      </c>
      <c r="AO164" s="76">
        <f t="shared" si="439"/>
        <v>221335765.44046193</v>
      </c>
      <c r="AP164" s="76">
        <f t="shared" si="439"/>
        <v>220451439.36970711</v>
      </c>
      <c r="AQ164" s="13"/>
    </row>
    <row r="165" spans="2:43">
      <c r="B165" s="11"/>
      <c r="F165" s="69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12"/>
    </row>
    <row r="166" spans="2:43" ht="13.5" thickBot="1">
      <c r="B166" s="11"/>
      <c r="D166" s="19" t="s">
        <v>109</v>
      </c>
      <c r="E166" s="19"/>
      <c r="F166" s="10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12"/>
    </row>
    <row r="167" spans="2:43" ht="13.5" thickTop="1">
      <c r="B167" s="11"/>
      <c r="D167" s="20"/>
      <c r="E167" s="20"/>
      <c r="F167" s="49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12"/>
    </row>
    <row r="168" spans="2:43">
      <c r="B168" s="5"/>
      <c r="E168" s="18">
        <v>1</v>
      </c>
      <c r="F168" s="48" t="str">
        <f>F157</f>
        <v>Pinheiral</v>
      </c>
      <c r="G168" s="100">
        <v>0</v>
      </c>
      <c r="H168" s="100">
        <v>0</v>
      </c>
      <c r="I168" s="100">
        <v>8.1825706515312763E-2</v>
      </c>
      <c r="J168" s="100">
        <v>0.16364905206839064</v>
      </c>
      <c r="K168" s="100">
        <v>0.24547015067709327</v>
      </c>
      <c r="L168" s="100">
        <v>0.32725837967834059</v>
      </c>
      <c r="M168" s="100">
        <v>0.40910100710900477</v>
      </c>
      <c r="N168" s="100">
        <v>0.49091373522113563</v>
      </c>
      <c r="O168" s="100">
        <v>0.57271321175497281</v>
      </c>
      <c r="P168" s="100">
        <v>0.65453771677838068</v>
      </c>
      <c r="Q168" s="100">
        <v>0.73636937758753773</v>
      </c>
      <c r="R168" s="100">
        <v>0.81816919498732943</v>
      </c>
      <c r="S168" s="100">
        <v>0.90000687001923607</v>
      </c>
      <c r="T168" s="100">
        <v>0.89998980181527688</v>
      </c>
      <c r="U168" s="100">
        <v>0.90000672902227308</v>
      </c>
      <c r="V168" s="100">
        <v>0.90000333655867337</v>
      </c>
      <c r="W168" s="100">
        <v>0.89999669082365397</v>
      </c>
      <c r="X168" s="100">
        <v>0.899993435735854</v>
      </c>
      <c r="Y168" s="100">
        <v>0.89998697747102485</v>
      </c>
      <c r="Z168" s="100">
        <v>0.90001614726303891</v>
      </c>
      <c r="AA168" s="100">
        <v>0.89999678549615869</v>
      </c>
      <c r="AB168" s="100">
        <v>0.90000959907848843</v>
      </c>
      <c r="AC168" s="100">
        <v>0.89999044494696945</v>
      </c>
      <c r="AD168" s="100">
        <v>0.90000634075201313</v>
      </c>
      <c r="AE168" s="100">
        <v>0.89998737612825852</v>
      </c>
      <c r="AF168" s="100">
        <v>0.9</v>
      </c>
      <c r="AG168" s="100">
        <v>0.90001257308103355</v>
      </c>
      <c r="AH168" s="100">
        <v>0.89999372608068262</v>
      </c>
      <c r="AI168" s="100">
        <v>0.90000626134869455</v>
      </c>
      <c r="AJ168" s="100">
        <v>0.8999875023433106</v>
      </c>
      <c r="AK168" s="100">
        <v>0.9</v>
      </c>
      <c r="AL168" s="100">
        <v>0.90000937705122996</v>
      </c>
      <c r="AM168" s="100">
        <v>0.8999906211898584</v>
      </c>
      <c r="AN168" s="100">
        <v>0.90000312685657113</v>
      </c>
      <c r="AO168" s="100">
        <v>0.90000829568958041</v>
      </c>
      <c r="AP168" s="100">
        <v>0.89999986064310955</v>
      </c>
      <c r="AQ168" s="8"/>
    </row>
    <row r="169" spans="2:43">
      <c r="B169" s="5"/>
      <c r="E169" s="18">
        <f>E168+1</f>
        <v>2</v>
      </c>
      <c r="F169" s="48" t="str">
        <f t="shared" ref="F169:F174" si="440">F158</f>
        <v>Pirai</v>
      </c>
      <c r="G169" s="100">
        <v>0.40697972220019807</v>
      </c>
      <c r="H169" s="100">
        <v>0.40702251007903228</v>
      </c>
      <c r="I169" s="100">
        <v>0.53022478305573739</v>
      </c>
      <c r="J169" s="100">
        <v>0.65348883962733628</v>
      </c>
      <c r="K169" s="100">
        <v>0.77675643662748317</v>
      </c>
      <c r="L169" s="100">
        <v>0.89998715638594784</v>
      </c>
      <c r="M169" s="100">
        <v>0.89999436037229352</v>
      </c>
      <c r="N169" s="100">
        <v>0.90000132416850964</v>
      </c>
      <c r="O169" s="100">
        <v>0.9000080595899963</v>
      </c>
      <c r="P169" s="100">
        <v>0.90001457768969251</v>
      </c>
      <c r="Q169" s="100">
        <v>0.89997634377561209</v>
      </c>
      <c r="R169" s="100">
        <v>0.89998825050887687</v>
      </c>
      <c r="S169" s="100">
        <v>0.89999987068316534</v>
      </c>
      <c r="T169" s="100">
        <v>0.9000112145203808</v>
      </c>
      <c r="U169" s="100">
        <v>0.90002229176197013</v>
      </c>
      <c r="V169" s="100">
        <v>0.90000588858237951</v>
      </c>
      <c r="W169" s="100">
        <v>0.8999898149621246</v>
      </c>
      <c r="X169" s="100">
        <v>0.90002011910605362</v>
      </c>
      <c r="Y169" s="100">
        <v>0.90000422192497376</v>
      </c>
      <c r="Z169" s="100">
        <v>0.8999886347932311</v>
      </c>
      <c r="AA169" s="100">
        <v>0.90000759490509341</v>
      </c>
      <c r="AB169" s="100">
        <v>0.89998170080954165</v>
      </c>
      <c r="AC169" s="100">
        <v>0.90000048128733945</v>
      </c>
      <c r="AD169" s="100">
        <v>0.90001904527106091</v>
      </c>
      <c r="AE169" s="100">
        <v>0.8999935307357656</v>
      </c>
      <c r="AF169" s="100">
        <v>0.90002185207714547</v>
      </c>
      <c r="AG169" s="100">
        <v>0.90000640158152501</v>
      </c>
      <c r="AH169" s="100">
        <v>0.89999104414742293</v>
      </c>
      <c r="AI169" s="100">
        <v>0.90001911784531263</v>
      </c>
      <c r="AJ169" s="100">
        <v>0.90000381429133069</v>
      </c>
      <c r="AK169" s="100">
        <v>0.90001153517165955</v>
      </c>
      <c r="AL169" s="100">
        <v>0.90001924581910508</v>
      </c>
      <c r="AM169" s="100">
        <v>0.89998382292755097</v>
      </c>
      <c r="AN169" s="100">
        <v>0.89999154170913231</v>
      </c>
      <c r="AO169" s="100">
        <v>0.89999925028090932</v>
      </c>
      <c r="AP169" s="100">
        <v>0.90000694866312547</v>
      </c>
      <c r="AQ169" s="8"/>
    </row>
    <row r="170" spans="2:43">
      <c r="B170" s="5"/>
      <c r="E170" s="18">
        <f t="shared" ref="E170:E174" si="441">E169+1</f>
        <v>3</v>
      </c>
      <c r="F170" s="48" t="str">
        <f t="shared" si="440"/>
        <v>Rio Claro</v>
      </c>
      <c r="G170" s="100">
        <v>0</v>
      </c>
      <c r="H170" s="100">
        <v>0</v>
      </c>
      <c r="I170" s="100">
        <v>0.22505668578620325</v>
      </c>
      <c r="J170" s="100">
        <v>0.45001029143912058</v>
      </c>
      <c r="K170" s="100">
        <v>0.67499353325841205</v>
      </c>
      <c r="L170" s="100">
        <v>0.90003006286558451</v>
      </c>
      <c r="M170" s="100">
        <v>0.89998382582778935</v>
      </c>
      <c r="N170" s="100">
        <v>0.89993853033071747</v>
      </c>
      <c r="O170" s="100">
        <v>0.90001779370698964</v>
      </c>
      <c r="P170" s="100">
        <v>0.89997306322236903</v>
      </c>
      <c r="Q170" s="100">
        <v>0.89994511212914174</v>
      </c>
      <c r="R170" s="100">
        <v>0.9000381498854495</v>
      </c>
      <c r="S170" s="100">
        <v>0.90001013012247766</v>
      </c>
      <c r="T170" s="100">
        <v>0.89998252624182129</v>
      </c>
      <c r="U170" s="100">
        <v>0.89995532905261089</v>
      </c>
      <c r="V170" s="100">
        <v>0.89998259159390182</v>
      </c>
      <c r="W170" s="100">
        <v>0.90000958699196065</v>
      </c>
      <c r="X170" s="100">
        <v>0.90003631915421212</v>
      </c>
      <c r="Y170" s="100">
        <v>0.89994717691007564</v>
      </c>
      <c r="Z170" s="100">
        <v>0.89997395226678223</v>
      </c>
      <c r="AA170" s="100">
        <v>0.89997953869752256</v>
      </c>
      <c r="AB170" s="100">
        <v>0.89998509677464777</v>
      </c>
      <c r="AC170" s="100">
        <v>0.89999062671347207</v>
      </c>
      <c r="AD170" s="100">
        <v>0.8999961287271353</v>
      </c>
      <c r="AE170" s="100">
        <v>0.90000160302663013</v>
      </c>
      <c r="AF170" s="100">
        <v>0.89995073254793434</v>
      </c>
      <c r="AG170" s="100">
        <v>0.90001341538232804</v>
      </c>
      <c r="AH170" s="100">
        <v>0.89996258399307238</v>
      </c>
      <c r="AI170" s="100">
        <v>0.90002520720895096</v>
      </c>
      <c r="AJ170" s="100">
        <v>0.89997441485014584</v>
      </c>
      <c r="AK170" s="100">
        <v>0.90000493739739029</v>
      </c>
      <c r="AL170" s="100">
        <v>0.90003554684066278</v>
      </c>
      <c r="AM170" s="100">
        <v>0.89995239758097645</v>
      </c>
      <c r="AN170" s="100">
        <v>0.89998301941394143</v>
      </c>
      <c r="AO170" s="100">
        <v>0.90001372879948172</v>
      </c>
      <c r="AP170" s="100">
        <v>0.90004452611362451</v>
      </c>
      <c r="AQ170" s="8"/>
    </row>
    <row r="171" spans="2:43">
      <c r="B171" s="5"/>
      <c r="E171" s="18">
        <f t="shared" si="441"/>
        <v>4</v>
      </c>
      <c r="F171" s="48" t="str">
        <f t="shared" si="440"/>
        <v>Itaguai</v>
      </c>
      <c r="G171" s="100">
        <v>0.41399810358633865</v>
      </c>
      <c r="H171" s="100">
        <v>0.41399874643127282</v>
      </c>
      <c r="I171" s="100">
        <v>0.53549806835049873</v>
      </c>
      <c r="J171" s="100">
        <v>0.65699917805215347</v>
      </c>
      <c r="K171" s="100">
        <v>0.77850200176257889</v>
      </c>
      <c r="L171" s="100">
        <v>0.89999730766986619</v>
      </c>
      <c r="M171" s="100">
        <v>0.89999924449980417</v>
      </c>
      <c r="N171" s="100">
        <v>0.90000114510720008</v>
      </c>
      <c r="O171" s="100">
        <v>0.90000301049878983</v>
      </c>
      <c r="P171" s="100">
        <v>0.89999802378739979</v>
      </c>
      <c r="Q171" s="100">
        <v>0.89999721068290905</v>
      </c>
      <c r="R171" s="100">
        <v>0.90000315535013053</v>
      </c>
      <c r="S171" s="100">
        <v>0.90000232479517206</v>
      </c>
      <c r="T171" s="100">
        <v>0.90000150246864286</v>
      </c>
      <c r="U171" s="100">
        <v>0.90000068824886514</v>
      </c>
      <c r="V171" s="100">
        <v>0.89999946020628563</v>
      </c>
      <c r="W171" s="100">
        <v>0.89999823564145776</v>
      </c>
      <c r="X171" s="100">
        <v>0.89999701453962866</v>
      </c>
      <c r="Y171" s="100">
        <v>0.90000240915412533</v>
      </c>
      <c r="Z171" s="100">
        <v>0.90000118561117837</v>
      </c>
      <c r="AA171" s="100">
        <v>0.89999883591273222</v>
      </c>
      <c r="AB171" s="100">
        <v>0.90000310152971175</v>
      </c>
      <c r="AC171" s="100">
        <v>0.90000074777747896</v>
      </c>
      <c r="AD171" s="100">
        <v>0.89999838715935843</v>
      </c>
      <c r="AE171" s="100">
        <v>0.90000267081232466</v>
      </c>
      <c r="AF171" s="100">
        <v>0.89999714125810881</v>
      </c>
      <c r="AG171" s="100">
        <v>0.89999827140957134</v>
      </c>
      <c r="AH171" s="100">
        <v>0.89999941019752827</v>
      </c>
      <c r="AI171" s="100">
        <v>0.90000055772135823</v>
      </c>
      <c r="AJ171" s="100">
        <v>0.90000171408197016</v>
      </c>
      <c r="AK171" s="100">
        <v>0.90000298037478244</v>
      </c>
      <c r="AL171" s="100">
        <v>0.89999740460691258</v>
      </c>
      <c r="AM171" s="100">
        <v>0.89999866071354695</v>
      </c>
      <c r="AN171" s="100">
        <v>0.89999993130470257</v>
      </c>
      <c r="AO171" s="100">
        <v>0.90000121663237054</v>
      </c>
      <c r="AP171" s="100">
        <v>0.90000251695442035</v>
      </c>
      <c r="AQ171" s="8"/>
    </row>
    <row r="172" spans="2:43">
      <c r="B172" s="5"/>
      <c r="E172" s="18">
        <f t="shared" si="441"/>
        <v>5</v>
      </c>
      <c r="F172" s="48" t="str">
        <f t="shared" si="440"/>
        <v>Paracambi</v>
      </c>
      <c r="G172" s="100">
        <v>0.77799795709908071</v>
      </c>
      <c r="H172" s="100">
        <v>0.77800234447633287</v>
      </c>
      <c r="I172" s="100">
        <v>0.80850680904673344</v>
      </c>
      <c r="J172" s="100">
        <v>0.83900267141585039</v>
      </c>
      <c r="K172" s="100">
        <v>0.86949710167632777</v>
      </c>
      <c r="L172" s="100">
        <v>0.90000971345313263</v>
      </c>
      <c r="M172" s="100">
        <v>0.89999229079135024</v>
      </c>
      <c r="N172" s="100">
        <v>0.89999617576197943</v>
      </c>
      <c r="O172" s="100">
        <v>0.89999810279079473</v>
      </c>
      <c r="P172" s="100">
        <v>0.90000188249468194</v>
      </c>
      <c r="Q172" s="100">
        <v>0.9</v>
      </c>
      <c r="R172" s="100">
        <v>0.8999981356848562</v>
      </c>
      <c r="S172" s="100">
        <v>0.89999814467800887</v>
      </c>
      <c r="T172" s="100">
        <v>0.89999630710144396</v>
      </c>
      <c r="U172" s="100">
        <v>0.89999448701692486</v>
      </c>
      <c r="V172" s="100">
        <v>0.89999450317899476</v>
      </c>
      <c r="W172" s="100">
        <v>0.89999634623113745</v>
      </c>
      <c r="X172" s="100">
        <v>0.8999963568800321</v>
      </c>
      <c r="Y172" s="100">
        <v>0.89999636746703471</v>
      </c>
      <c r="Z172" s="100">
        <v>0.89999637799268351</v>
      </c>
      <c r="AA172" s="100">
        <v>0.90000362043372795</v>
      </c>
      <c r="AB172" s="100">
        <v>0.89999457180596021</v>
      </c>
      <c r="AC172" s="100">
        <v>0.90000180861261325</v>
      </c>
      <c r="AD172" s="100">
        <v>0.89999276881914814</v>
      </c>
      <c r="AE172" s="100">
        <v>0.9</v>
      </c>
      <c r="AF172" s="100">
        <v>0.90000723929489268</v>
      </c>
      <c r="AG172" s="100">
        <v>0.89999456196639294</v>
      </c>
      <c r="AH172" s="100">
        <v>0.9000018155080699</v>
      </c>
      <c r="AI172" s="100">
        <v>0.90000909173561228</v>
      </c>
      <c r="AJ172" s="100">
        <v>0.89999635754352736</v>
      </c>
      <c r="AK172" s="100">
        <v>0.89999269085992029</v>
      </c>
      <c r="AL172" s="100">
        <v>0.90000733352889406</v>
      </c>
      <c r="AM172" s="100">
        <v>0.90000367904050627</v>
      </c>
      <c r="AN172" s="100">
        <v>0.9</v>
      </c>
      <c r="AO172" s="100">
        <v>0.90000240431150669</v>
      </c>
      <c r="AP172" s="100">
        <v>0.90000147482482784</v>
      </c>
      <c r="AQ172" s="8"/>
    </row>
    <row r="173" spans="2:43">
      <c r="B173" s="5"/>
      <c r="E173" s="18">
        <f t="shared" si="441"/>
        <v>6</v>
      </c>
      <c r="F173" s="48" t="str">
        <f t="shared" si="440"/>
        <v>Rio de Janeiro - APs 5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>
        <v>0</v>
      </c>
      <c r="Q173" s="100">
        <v>0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0">
        <v>0</v>
      </c>
      <c r="Y173" s="100">
        <v>0</v>
      </c>
      <c r="Z173" s="100">
        <v>0</v>
      </c>
      <c r="AA173" s="100">
        <v>0</v>
      </c>
      <c r="AB173" s="100">
        <v>0</v>
      </c>
      <c r="AC173" s="100">
        <v>0</v>
      </c>
      <c r="AD173" s="100">
        <v>0</v>
      </c>
      <c r="AE173" s="100">
        <v>0</v>
      </c>
      <c r="AF173" s="100">
        <v>0</v>
      </c>
      <c r="AG173" s="100">
        <v>0</v>
      </c>
      <c r="AH173" s="100">
        <v>0</v>
      </c>
      <c r="AI173" s="100">
        <v>0</v>
      </c>
      <c r="AJ173" s="100">
        <v>0</v>
      </c>
      <c r="AK173" s="100">
        <v>0</v>
      </c>
      <c r="AL173" s="100">
        <v>0</v>
      </c>
      <c r="AM173" s="100">
        <v>0</v>
      </c>
      <c r="AN173" s="100">
        <v>0</v>
      </c>
      <c r="AO173" s="100">
        <v>0</v>
      </c>
      <c r="AP173" s="100">
        <v>0</v>
      </c>
      <c r="AQ173" s="8"/>
    </row>
    <row r="174" spans="2:43">
      <c r="B174" s="5"/>
      <c r="E174" s="18">
        <f t="shared" si="441"/>
        <v>7</v>
      </c>
      <c r="F174" s="48" t="str">
        <f t="shared" si="440"/>
        <v>Seropedica</v>
      </c>
      <c r="G174" s="100">
        <v>0.39799605980395714</v>
      </c>
      <c r="H174" s="100">
        <v>0.3980008547414407</v>
      </c>
      <c r="I174" s="100">
        <v>0.52349682160144628</v>
      </c>
      <c r="J174" s="100">
        <v>0.64900153609831024</v>
      </c>
      <c r="K174" s="100">
        <v>0.77450328513630784</v>
      </c>
      <c r="L174" s="100">
        <v>0.90000222613031766</v>
      </c>
      <c r="M174" s="100">
        <v>0.90000109949313367</v>
      </c>
      <c r="N174" s="100">
        <v>0.90000108623629982</v>
      </c>
      <c r="O174" s="100">
        <v>0.9</v>
      </c>
      <c r="P174" s="100">
        <v>0.9</v>
      </c>
      <c r="Q174" s="100">
        <v>0.89999578752264209</v>
      </c>
      <c r="R174" s="100">
        <v>0.90000313699246071</v>
      </c>
      <c r="S174" s="100">
        <v>0.9</v>
      </c>
      <c r="T174" s="100">
        <v>0.89999690680194255</v>
      </c>
      <c r="U174" s="100">
        <v>0.9000040956749672</v>
      </c>
      <c r="V174" s="100">
        <v>0.89999693805689085</v>
      </c>
      <c r="W174" s="100">
        <v>0.9</v>
      </c>
      <c r="X174" s="100">
        <v>0.90000202835642285</v>
      </c>
      <c r="Y174" s="100">
        <v>0.90000505484506899</v>
      </c>
      <c r="Z174" s="100">
        <v>0.89999798443987589</v>
      </c>
      <c r="AA174" s="100">
        <v>0.89999899243317316</v>
      </c>
      <c r="AB174" s="100">
        <v>0.90000100734353439</v>
      </c>
      <c r="AC174" s="100">
        <v>0.9000020142609676</v>
      </c>
      <c r="AD174" s="100">
        <v>0.90000402762953868</v>
      </c>
      <c r="AE174" s="100">
        <v>0.90000503347259275</v>
      </c>
      <c r="AF174" s="100">
        <v>0.89999798220303073</v>
      </c>
      <c r="AG174" s="100">
        <v>0.90000101111212227</v>
      </c>
      <c r="AH174" s="100">
        <v>0.90000304003729115</v>
      </c>
      <c r="AI174" s="100">
        <v>0.89999593768407371</v>
      </c>
      <c r="AJ174" s="100">
        <v>0.89999898217793561</v>
      </c>
      <c r="AK174" s="100">
        <v>0.90000204411193552</v>
      </c>
      <c r="AL174" s="100">
        <v>0.90000410534310404</v>
      </c>
      <c r="AM174" s="100">
        <v>0.89999690807713317</v>
      </c>
      <c r="AN174" s="100">
        <v>0.8999989650068827</v>
      </c>
      <c r="AO174" s="100">
        <v>0.899995892380556</v>
      </c>
      <c r="AP174" s="100">
        <v>0.90000386943278543</v>
      </c>
      <c r="AQ174" s="8"/>
    </row>
    <row r="175" spans="2:43">
      <c r="B175" s="11"/>
      <c r="F175" s="69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12"/>
    </row>
    <row r="176" spans="2:43" ht="13.5" thickBot="1">
      <c r="B176" s="11"/>
      <c r="D176" s="19" t="s">
        <v>110</v>
      </c>
      <c r="E176" s="19"/>
      <c r="F176" s="10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12"/>
    </row>
    <row r="177" spans="2:43" ht="13.5" thickTop="1">
      <c r="B177" s="11"/>
      <c r="D177" s="20"/>
      <c r="E177" s="20"/>
      <c r="F177" s="49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12"/>
    </row>
    <row r="178" spans="2:43">
      <c r="B178" s="5"/>
      <c r="E178" s="18">
        <v>1</v>
      </c>
      <c r="F178" s="48" t="str">
        <f>F168</f>
        <v>Pinheiral</v>
      </c>
      <c r="G178" s="101">
        <v>0</v>
      </c>
      <c r="H178" s="101">
        <v>0</v>
      </c>
      <c r="I178" s="101">
        <v>772.19231521124607</v>
      </c>
      <c r="J178" s="101">
        <v>1583.0801925332025</v>
      </c>
      <c r="K178" s="101">
        <v>2432.6636319658692</v>
      </c>
      <c r="L178" s="101">
        <v>3310.979614247361</v>
      </c>
      <c r="M178" s="101">
        <v>4223.0096490086198</v>
      </c>
      <c r="N178" s="101">
        <v>5168.753736249646</v>
      </c>
      <c r="O178" s="101">
        <v>6148.211875970439</v>
      </c>
      <c r="P178" s="101">
        <v>7161.3840681710008</v>
      </c>
      <c r="Q178" s="101">
        <v>8168.4751627660553</v>
      </c>
      <c r="R178" s="101">
        <v>9200.4369431552605</v>
      </c>
      <c r="S178" s="101">
        <v>10257.26940933862</v>
      </c>
      <c r="T178" s="101">
        <v>10394.05818120645</v>
      </c>
      <c r="U178" s="101">
        <v>10530.84695307428</v>
      </c>
      <c r="V178" s="101">
        <v>10635.896967821158</v>
      </c>
      <c r="W178" s="101">
        <v>10740.946982568033</v>
      </c>
      <c r="X178" s="101">
        <v>10845.996997314909</v>
      </c>
      <c r="Y178" s="101">
        <v>10951.047012061785</v>
      </c>
      <c r="Z178" s="101">
        <v>11056.097026808662</v>
      </c>
      <c r="AA178" s="101">
        <v>11116.699845650253</v>
      </c>
      <c r="AB178" s="101">
        <v>11177.302664491846</v>
      </c>
      <c r="AC178" s="101">
        <v>11237.905483333439</v>
      </c>
      <c r="AD178" s="101">
        <v>11298.508302175032</v>
      </c>
      <c r="AE178" s="101">
        <v>11359.111121016625</v>
      </c>
      <c r="AF178" s="101">
        <v>11386.800488250961</v>
      </c>
      <c r="AG178" s="101">
        <v>11414.489855485297</v>
      </c>
      <c r="AH178" s="101">
        <v>11442.179222719635</v>
      </c>
      <c r="AI178" s="101">
        <v>11469.868589953972</v>
      </c>
      <c r="AJ178" s="101">
        <v>11497.557957188308</v>
      </c>
      <c r="AK178" s="101">
        <v>11497.687782966143</v>
      </c>
      <c r="AL178" s="101">
        <v>11497.817608743979</v>
      </c>
      <c r="AM178" s="101">
        <v>11497.947434521813</v>
      </c>
      <c r="AN178" s="101">
        <v>11498.077260299649</v>
      </c>
      <c r="AO178" s="101">
        <v>11498.077260299649</v>
      </c>
      <c r="AP178" s="101">
        <v>11498.077260299649</v>
      </c>
      <c r="AQ178" s="8"/>
    </row>
    <row r="179" spans="2:43">
      <c r="B179" s="5"/>
      <c r="E179" s="18">
        <f>E178+1</f>
        <v>2</v>
      </c>
      <c r="F179" s="48" t="str">
        <f t="shared" ref="F179:F184" si="442">F169</f>
        <v>Pirai</v>
      </c>
      <c r="G179" s="101">
        <v>3518.2807762961843</v>
      </c>
      <c r="H179" s="101">
        <v>3619.6490615927178</v>
      </c>
      <c r="I179" s="101">
        <v>4847.8364820344614</v>
      </c>
      <c r="J179" s="101">
        <v>6137.4177165440069</v>
      </c>
      <c r="K179" s="101">
        <v>7488.3927651213544</v>
      </c>
      <c r="L179" s="101">
        <v>8894.3272370640243</v>
      </c>
      <c r="M179" s="101">
        <v>9112.0487597936826</v>
      </c>
      <c r="N179" s="101">
        <v>9329.7702825233409</v>
      </c>
      <c r="O179" s="101">
        <v>9547.4918052529993</v>
      </c>
      <c r="P179" s="101">
        <v>9765.2133279826576</v>
      </c>
      <c r="Q179" s="101">
        <v>9937.8516049650916</v>
      </c>
      <c r="R179" s="101">
        <v>10110.489881947526</v>
      </c>
      <c r="S179" s="101">
        <v>10283.128158929963</v>
      </c>
      <c r="T179" s="101">
        <v>10455.766435912399</v>
      </c>
      <c r="U179" s="101">
        <v>10628.404712894835</v>
      </c>
      <c r="V179" s="101">
        <v>10786.51053745852</v>
      </c>
      <c r="W179" s="101">
        <v>10944.616362022207</v>
      </c>
      <c r="X179" s="101">
        <v>11102.722186585894</v>
      </c>
      <c r="Y179" s="101">
        <v>11260.828011149577</v>
      </c>
      <c r="Z179" s="101">
        <v>11418.933835713262</v>
      </c>
      <c r="AA179" s="101">
        <v>11519.916021547871</v>
      </c>
      <c r="AB179" s="101">
        <v>11620.898207382479</v>
      </c>
      <c r="AC179" s="101">
        <v>11721.880393217087</v>
      </c>
      <c r="AD179" s="101">
        <v>11822.862579051694</v>
      </c>
      <c r="AE179" s="101">
        <v>11923.844764886302</v>
      </c>
      <c r="AF179" s="101">
        <v>11984.672761682879</v>
      </c>
      <c r="AG179" s="101">
        <v>12045.500758479453</v>
      </c>
      <c r="AH179" s="101">
        <v>12106.32875527603</v>
      </c>
      <c r="AI179" s="101">
        <v>12167.156752072606</v>
      </c>
      <c r="AJ179" s="101">
        <v>12227.984748869181</v>
      </c>
      <c r="AK179" s="101">
        <v>12253.876380594074</v>
      </c>
      <c r="AL179" s="101">
        <v>12279.768012318966</v>
      </c>
      <c r="AM179" s="101">
        <v>12305.659644043862</v>
      </c>
      <c r="AN179" s="101">
        <v>12331.551275768754</v>
      </c>
      <c r="AO179" s="101">
        <v>12357.442907493647</v>
      </c>
      <c r="AP179" s="101">
        <v>12383.33453921854</v>
      </c>
      <c r="AQ179" s="8"/>
    </row>
    <row r="180" spans="2:43">
      <c r="B180" s="5"/>
      <c r="E180" s="18">
        <f t="shared" ref="E180:E184" si="443">E179+1</f>
        <v>3</v>
      </c>
      <c r="F180" s="48" t="str">
        <f t="shared" si="442"/>
        <v>Rio Claro</v>
      </c>
      <c r="G180" s="101">
        <v>0</v>
      </c>
      <c r="H180" s="101">
        <v>0</v>
      </c>
      <c r="I180" s="101">
        <v>1388.3617610957624</v>
      </c>
      <c r="J180" s="101">
        <v>2832.6234793052986</v>
      </c>
      <c r="K180" s="101">
        <v>4332.7851546286092</v>
      </c>
      <c r="L180" s="101">
        <v>5863.8301341566075</v>
      </c>
      <c r="M180" s="101">
        <v>5950.6133954750676</v>
      </c>
      <c r="N180" s="101">
        <v>6037.3966567935304</v>
      </c>
      <c r="O180" s="101">
        <v>6124.1799181119914</v>
      </c>
      <c r="P180" s="101">
        <v>6210.9631794304532</v>
      </c>
      <c r="Q180" s="101">
        <v>6272.5203392348767</v>
      </c>
      <c r="R180" s="101">
        <v>6334.077499039302</v>
      </c>
      <c r="S180" s="101">
        <v>6395.6346588437264</v>
      </c>
      <c r="T180" s="101">
        <v>6457.1918186481507</v>
      </c>
      <c r="U180" s="101">
        <v>6518.748978452576</v>
      </c>
      <c r="V180" s="101">
        <v>6557.8055129340737</v>
      </c>
      <c r="W180" s="101">
        <v>6596.8620474155723</v>
      </c>
      <c r="X180" s="101">
        <v>6635.9185818970709</v>
      </c>
      <c r="Y180" s="101">
        <v>6674.9751163785695</v>
      </c>
      <c r="Z180" s="101">
        <v>6714.0316508600681</v>
      </c>
      <c r="AA180" s="101">
        <v>6734.4137535024547</v>
      </c>
      <c r="AB180" s="101">
        <v>6754.7958561448413</v>
      </c>
      <c r="AC180" s="101">
        <v>6775.1779587872279</v>
      </c>
      <c r="AD180" s="101">
        <v>6795.5600614296145</v>
      </c>
      <c r="AE180" s="101">
        <v>6815.9421640720011</v>
      </c>
      <c r="AF180" s="101">
        <v>6820.9156073420891</v>
      </c>
      <c r="AG180" s="101">
        <v>6825.889050612177</v>
      </c>
      <c r="AH180" s="101">
        <v>6830.8624938822641</v>
      </c>
      <c r="AI180" s="101">
        <v>6835.8359371523511</v>
      </c>
      <c r="AJ180" s="101">
        <v>6840.8093804224382</v>
      </c>
      <c r="AK180" s="101">
        <v>6833.0739583393442</v>
      </c>
      <c r="AL180" s="101">
        <v>6825.3385362562512</v>
      </c>
      <c r="AM180" s="101">
        <v>6817.6031141731564</v>
      </c>
      <c r="AN180" s="101">
        <v>6809.8676920900643</v>
      </c>
      <c r="AO180" s="101">
        <v>6802.1322700069695</v>
      </c>
      <c r="AP180" s="101">
        <v>6794.3968479238756</v>
      </c>
      <c r="AQ180" s="8"/>
    </row>
    <row r="181" spans="2:43">
      <c r="B181" s="5"/>
      <c r="E181" s="18">
        <f t="shared" si="443"/>
        <v>4</v>
      </c>
      <c r="F181" s="48" t="str">
        <f t="shared" si="442"/>
        <v>Itaguai</v>
      </c>
      <c r="G181" s="101">
        <v>19355.859855594539</v>
      </c>
      <c r="H181" s="101">
        <v>19823.780722712687</v>
      </c>
      <c r="I181" s="101">
        <v>26246.874882498589</v>
      </c>
      <c r="J181" s="101">
        <v>32944.618246897313</v>
      </c>
      <c r="K181" s="101">
        <v>39917.01081590887</v>
      </c>
      <c r="L181" s="101">
        <v>46914.77082848984</v>
      </c>
      <c r="M181" s="101">
        <v>47682.70834379024</v>
      </c>
      <c r="N181" s="101">
        <v>48450.645859090633</v>
      </c>
      <c r="O181" s="101">
        <v>49218.583374391033</v>
      </c>
      <c r="P181" s="101">
        <v>49986.520889691419</v>
      </c>
      <c r="Q181" s="101">
        <v>50467.939028975859</v>
      </c>
      <c r="R181" s="101">
        <v>50949.357168260285</v>
      </c>
      <c r="S181" s="101">
        <v>51430.775307544725</v>
      </c>
      <c r="T181" s="101">
        <v>51912.193446829144</v>
      </c>
      <c r="U181" s="101">
        <v>52393.611586113584</v>
      </c>
      <c r="V181" s="101">
        <v>52616.922380122101</v>
      </c>
      <c r="W181" s="101">
        <v>52840.233174130626</v>
      </c>
      <c r="X181" s="101">
        <v>53063.543968139144</v>
      </c>
      <c r="Y181" s="101">
        <v>53286.854762147661</v>
      </c>
      <c r="Z181" s="101">
        <v>53510.165556156193</v>
      </c>
      <c r="AA181" s="101">
        <v>53524.388966974671</v>
      </c>
      <c r="AB181" s="101">
        <v>53538.612377793143</v>
      </c>
      <c r="AC181" s="101">
        <v>53552.835788611621</v>
      </c>
      <c r="AD181" s="101">
        <v>53567.059199430092</v>
      </c>
      <c r="AE181" s="101">
        <v>53581.282610248563</v>
      </c>
      <c r="AF181" s="101">
        <v>53433.533029432838</v>
      </c>
      <c r="AG181" s="101">
        <v>53285.783448617105</v>
      </c>
      <c r="AH181" s="101">
        <v>53138.033867801372</v>
      </c>
      <c r="AI181" s="101">
        <v>52990.284286985639</v>
      </c>
      <c r="AJ181" s="101">
        <v>52842.534706169921</v>
      </c>
      <c r="AK181" s="101">
        <v>52576.677744615714</v>
      </c>
      <c r="AL181" s="101">
        <v>52310.820783061507</v>
      </c>
      <c r="AM181" s="101">
        <v>52044.963821507299</v>
      </c>
      <c r="AN181" s="101">
        <v>51779.106859953092</v>
      </c>
      <c r="AO181" s="101">
        <v>51513.249898398884</v>
      </c>
      <c r="AP181" s="101">
        <v>51247.392936844684</v>
      </c>
      <c r="AQ181" s="8"/>
    </row>
    <row r="182" spans="2:43">
      <c r="B182" s="5"/>
      <c r="E182" s="18">
        <f t="shared" si="443"/>
        <v>5</v>
      </c>
      <c r="F182" s="48" t="str">
        <f t="shared" si="442"/>
        <v>Paracambi</v>
      </c>
      <c r="G182" s="101">
        <v>14027.071455538677</v>
      </c>
      <c r="H182" s="101">
        <v>14294.245142462758</v>
      </c>
      <c r="I182" s="101">
        <v>15132.271367042747</v>
      </c>
      <c r="J182" s="101">
        <v>15991.245657049949</v>
      </c>
      <c r="K182" s="101">
        <v>16871.168012484359</v>
      </c>
      <c r="L182" s="101">
        <v>17690.725676869773</v>
      </c>
      <c r="M182" s="101">
        <v>17918.482738172068</v>
      </c>
      <c r="N182" s="101">
        <v>18146.239799474359</v>
      </c>
      <c r="O182" s="101">
        <v>18373.996860776653</v>
      </c>
      <c r="P182" s="101">
        <v>18601.753922078944</v>
      </c>
      <c r="Q182" s="101">
        <v>18743.078259796875</v>
      </c>
      <c r="R182" s="101">
        <v>18884.402597514807</v>
      </c>
      <c r="S182" s="101">
        <v>19025.726935232738</v>
      </c>
      <c r="T182" s="101">
        <v>19167.05127295067</v>
      </c>
      <c r="U182" s="101">
        <v>19308.375610668601</v>
      </c>
      <c r="V182" s="101">
        <v>19392.75270367679</v>
      </c>
      <c r="W182" s="101">
        <v>19477.129796684974</v>
      </c>
      <c r="X182" s="101">
        <v>19561.506889693163</v>
      </c>
      <c r="Y182" s="101">
        <v>19645.883982701347</v>
      </c>
      <c r="Z182" s="101">
        <v>19730.261075709535</v>
      </c>
      <c r="AA182" s="101">
        <v>19753.445055514348</v>
      </c>
      <c r="AB182" s="101">
        <v>19776.629035319162</v>
      </c>
      <c r="AC182" s="101">
        <v>19799.813015123971</v>
      </c>
      <c r="AD182" s="101">
        <v>19822.996994928788</v>
      </c>
      <c r="AE182" s="101">
        <v>19846.180974733597</v>
      </c>
      <c r="AF182" s="101">
        <v>19822.634026184565</v>
      </c>
      <c r="AG182" s="101">
        <v>19799.087077635533</v>
      </c>
      <c r="AH182" s="101">
        <v>19775.540129086497</v>
      </c>
      <c r="AI182" s="101">
        <v>19751.993180537465</v>
      </c>
      <c r="AJ182" s="101">
        <v>19728.44623198843</v>
      </c>
      <c r="AK182" s="101">
        <v>19666.720350861036</v>
      </c>
      <c r="AL182" s="101">
        <v>19604.994469733647</v>
      </c>
      <c r="AM182" s="101">
        <v>19543.26858860625</v>
      </c>
      <c r="AN182" s="101">
        <v>19481.54270747886</v>
      </c>
      <c r="AO182" s="101">
        <v>19419.816826351467</v>
      </c>
      <c r="AP182" s="101">
        <v>19358.09094522407</v>
      </c>
      <c r="AQ182" s="8"/>
    </row>
    <row r="183" spans="2:43">
      <c r="B183" s="5"/>
      <c r="E183" s="18">
        <f t="shared" si="443"/>
        <v>6</v>
      </c>
      <c r="F183" s="48" t="str">
        <f t="shared" si="442"/>
        <v>Rio de Janeiro - APs 5</v>
      </c>
      <c r="G183" s="101">
        <v>0</v>
      </c>
      <c r="H183" s="101">
        <v>0</v>
      </c>
      <c r="I183" s="101">
        <v>0</v>
      </c>
      <c r="J183" s="101">
        <v>0</v>
      </c>
      <c r="K183" s="101">
        <v>0</v>
      </c>
      <c r="L183" s="101">
        <v>0</v>
      </c>
      <c r="M183" s="101">
        <v>0</v>
      </c>
      <c r="N183" s="101">
        <v>0</v>
      </c>
      <c r="O183" s="101">
        <v>0</v>
      </c>
      <c r="P183" s="101">
        <v>0</v>
      </c>
      <c r="Q183" s="101">
        <v>0</v>
      </c>
      <c r="R183" s="101">
        <v>0</v>
      </c>
      <c r="S183" s="101">
        <v>0</v>
      </c>
      <c r="T183" s="101">
        <v>0</v>
      </c>
      <c r="U183" s="101">
        <v>0</v>
      </c>
      <c r="V183" s="101">
        <v>0</v>
      </c>
      <c r="W183" s="101">
        <v>0</v>
      </c>
      <c r="X183" s="101">
        <v>0</v>
      </c>
      <c r="Y183" s="101">
        <v>0</v>
      </c>
      <c r="Z183" s="101">
        <v>0</v>
      </c>
      <c r="AA183" s="101">
        <v>0</v>
      </c>
      <c r="AB183" s="101">
        <v>0</v>
      </c>
      <c r="AC183" s="101">
        <v>0</v>
      </c>
      <c r="AD183" s="101">
        <v>0</v>
      </c>
      <c r="AE183" s="101">
        <v>0</v>
      </c>
      <c r="AF183" s="101">
        <v>0</v>
      </c>
      <c r="AG183" s="101">
        <v>0</v>
      </c>
      <c r="AH183" s="101">
        <v>0</v>
      </c>
      <c r="AI183" s="101">
        <v>0</v>
      </c>
      <c r="AJ183" s="101">
        <v>0</v>
      </c>
      <c r="AK183" s="101">
        <v>0</v>
      </c>
      <c r="AL183" s="101">
        <v>0</v>
      </c>
      <c r="AM183" s="101">
        <v>0</v>
      </c>
      <c r="AN183" s="101">
        <v>0</v>
      </c>
      <c r="AO183" s="101">
        <v>0</v>
      </c>
      <c r="AP183" s="101">
        <v>0</v>
      </c>
      <c r="AQ183" s="8"/>
    </row>
    <row r="184" spans="2:43">
      <c r="B184" s="5"/>
      <c r="E184" s="18">
        <f t="shared" si="443"/>
        <v>7</v>
      </c>
      <c r="F184" s="48" t="str">
        <f t="shared" si="442"/>
        <v>Seropedica</v>
      </c>
      <c r="G184" s="101">
        <v>11739.546479711797</v>
      </c>
      <c r="H184" s="101">
        <v>12063.944112312151</v>
      </c>
      <c r="I184" s="101">
        <v>16294.71583784346</v>
      </c>
      <c r="J184" s="101">
        <v>20730.069989964435</v>
      </c>
      <c r="K184" s="101">
        <v>25370.006568675082</v>
      </c>
      <c r="L184" s="101">
        <v>30047.572437462903</v>
      </c>
      <c r="M184" s="101">
        <v>30614.181786730103</v>
      </c>
      <c r="N184" s="101">
        <v>31180.791135997297</v>
      </c>
      <c r="O184" s="101">
        <v>31747.400485264498</v>
      </c>
      <c r="P184" s="101">
        <v>32314.009834531691</v>
      </c>
      <c r="Q184" s="101">
        <v>32681.350092733053</v>
      </c>
      <c r="R184" s="101">
        <v>33048.690350934419</v>
      </c>
      <c r="S184" s="101">
        <v>33416.030609135785</v>
      </c>
      <c r="T184" s="101">
        <v>33783.370867337151</v>
      </c>
      <c r="U184" s="101">
        <v>34150.71112553851</v>
      </c>
      <c r="V184" s="101">
        <v>34345.346269517737</v>
      </c>
      <c r="W184" s="101">
        <v>34539.981413496957</v>
      </c>
      <c r="X184" s="101">
        <v>34734.616557476176</v>
      </c>
      <c r="Y184" s="101">
        <v>34929.251701455403</v>
      </c>
      <c r="Z184" s="101">
        <v>35123.88684543463</v>
      </c>
      <c r="AA184" s="101">
        <v>35182.316816411796</v>
      </c>
      <c r="AB184" s="101">
        <v>35240.746787388969</v>
      </c>
      <c r="AC184" s="101">
        <v>35299.176758366135</v>
      </c>
      <c r="AD184" s="101">
        <v>35357.606729343301</v>
      </c>
      <c r="AE184" s="101">
        <v>35416.036700320474</v>
      </c>
      <c r="AF184" s="101">
        <v>35367.889566585793</v>
      </c>
      <c r="AG184" s="101">
        <v>35319.742432851104</v>
      </c>
      <c r="AH184" s="101">
        <v>35271.59529911643</v>
      </c>
      <c r="AI184" s="101">
        <v>35223.448165381742</v>
      </c>
      <c r="AJ184" s="101">
        <v>35175.301031647061</v>
      </c>
      <c r="AK184" s="101">
        <v>35045.866903644288</v>
      </c>
      <c r="AL184" s="101">
        <v>34916.432775641515</v>
      </c>
      <c r="AM184" s="101">
        <v>34786.998647638742</v>
      </c>
      <c r="AN184" s="101">
        <v>34657.564519635962</v>
      </c>
      <c r="AO184" s="101">
        <v>34657.564519635962</v>
      </c>
      <c r="AP184" s="101">
        <v>34657.564519635962</v>
      </c>
      <c r="AQ184" s="8"/>
    </row>
    <row r="185" spans="2:43">
      <c r="B185" s="11"/>
      <c r="F185" s="105" t="s">
        <v>1</v>
      </c>
      <c r="G185" s="107">
        <f t="shared" ref="G185:AP185" si="444">SUM(G178:G184)</f>
        <v>48640.758567141202</v>
      </c>
      <c r="H185" s="107">
        <f t="shared" si="444"/>
        <v>49801.619039080309</v>
      </c>
      <c r="I185" s="107">
        <f t="shared" si="444"/>
        <v>64682.252645726265</v>
      </c>
      <c r="J185" s="107">
        <f t="shared" si="444"/>
        <v>80219.055282294212</v>
      </c>
      <c r="K185" s="107">
        <f t="shared" si="444"/>
        <v>96412.026948784158</v>
      </c>
      <c r="L185" s="107">
        <f t="shared" si="444"/>
        <v>112722.20592829051</v>
      </c>
      <c r="M185" s="107">
        <f t="shared" si="444"/>
        <v>115501.04467296977</v>
      </c>
      <c r="N185" s="107">
        <f t="shared" si="444"/>
        <v>118313.59747012881</v>
      </c>
      <c r="O185" s="107">
        <f t="shared" si="444"/>
        <v>121159.86431976761</v>
      </c>
      <c r="P185" s="107">
        <f t="shared" si="444"/>
        <v>124039.84522188616</v>
      </c>
      <c r="Q185" s="107">
        <f t="shared" si="444"/>
        <v>126271.21448847183</v>
      </c>
      <c r="R185" s="107">
        <f t="shared" si="444"/>
        <v>128527.45444085161</v>
      </c>
      <c r="S185" s="107">
        <f t="shared" si="444"/>
        <v>130808.56507902557</v>
      </c>
      <c r="T185" s="107">
        <f t="shared" si="444"/>
        <v>132169.63202288398</v>
      </c>
      <c r="U185" s="107">
        <f t="shared" si="444"/>
        <v>133530.69896674238</v>
      </c>
      <c r="V185" s="107">
        <f t="shared" si="444"/>
        <v>134335.23437153036</v>
      </c>
      <c r="W185" s="107">
        <f t="shared" si="444"/>
        <v>135139.76977631837</v>
      </c>
      <c r="X185" s="107">
        <f t="shared" si="444"/>
        <v>135944.30518110635</v>
      </c>
      <c r="Y185" s="107">
        <f t="shared" si="444"/>
        <v>136748.84058589436</v>
      </c>
      <c r="Z185" s="107">
        <f t="shared" si="444"/>
        <v>137553.37599068237</v>
      </c>
      <c r="AA185" s="107">
        <f t="shared" si="444"/>
        <v>137831.1804596014</v>
      </c>
      <c r="AB185" s="107">
        <f t="shared" si="444"/>
        <v>138108.98492852043</v>
      </c>
      <c r="AC185" s="107">
        <f t="shared" si="444"/>
        <v>138386.78939743948</v>
      </c>
      <c r="AD185" s="107">
        <f t="shared" si="444"/>
        <v>138664.59386635851</v>
      </c>
      <c r="AE185" s="107">
        <f t="shared" si="444"/>
        <v>138942.39833527757</v>
      </c>
      <c r="AF185" s="107">
        <f t="shared" si="444"/>
        <v>138816.44547947912</v>
      </c>
      <c r="AG185" s="107">
        <f t="shared" si="444"/>
        <v>138690.49262368065</v>
      </c>
      <c r="AH185" s="107">
        <f t="shared" si="444"/>
        <v>138564.53976788223</v>
      </c>
      <c r="AI185" s="107">
        <f t="shared" si="444"/>
        <v>138438.58691208379</v>
      </c>
      <c r="AJ185" s="107">
        <f t="shared" si="444"/>
        <v>138312.63405628534</v>
      </c>
      <c r="AK185" s="107">
        <f t="shared" si="444"/>
        <v>137873.90312102059</v>
      </c>
      <c r="AL185" s="107">
        <f t="shared" si="444"/>
        <v>137435.17218575586</v>
      </c>
      <c r="AM185" s="107">
        <f t="shared" si="444"/>
        <v>136996.44125049113</v>
      </c>
      <c r="AN185" s="107">
        <f t="shared" si="444"/>
        <v>136557.71031522637</v>
      </c>
      <c r="AO185" s="107">
        <f t="shared" si="444"/>
        <v>136248.28368218659</v>
      </c>
      <c r="AP185" s="107">
        <f t="shared" si="444"/>
        <v>135938.85704914678</v>
      </c>
      <c r="AQ185" s="12"/>
    </row>
    <row r="186" spans="2:43">
      <c r="B186" s="11"/>
      <c r="F186" s="69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12"/>
    </row>
    <row r="187" spans="2:43" ht="13.5" thickBot="1">
      <c r="B187" s="11"/>
      <c r="D187" s="19" t="s">
        <v>111</v>
      </c>
      <c r="E187" s="19"/>
      <c r="F187" s="10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12"/>
    </row>
    <row r="188" spans="2:43" ht="13.5" thickTop="1">
      <c r="B188" s="11"/>
      <c r="D188" s="20"/>
      <c r="E188" s="20"/>
      <c r="F188" s="49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12"/>
    </row>
    <row r="189" spans="2:43">
      <c r="B189" s="5"/>
      <c r="E189" s="18">
        <v>1</v>
      </c>
      <c r="F189" s="48" t="str">
        <f>F178</f>
        <v>Pinheiral</v>
      </c>
      <c r="G189" s="101">
        <v>0</v>
      </c>
      <c r="H189" s="101">
        <v>0</v>
      </c>
      <c r="I189" s="101">
        <v>772.19231521124607</v>
      </c>
      <c r="J189" s="101">
        <v>1583.0801925332025</v>
      </c>
      <c r="K189" s="101">
        <v>2432.6636319658692</v>
      </c>
      <c r="L189" s="101">
        <v>3310.979614247361</v>
      </c>
      <c r="M189" s="101">
        <v>4223.0096490086198</v>
      </c>
      <c r="N189" s="101">
        <v>5168.753736249646</v>
      </c>
      <c r="O189" s="101">
        <v>6148.211875970439</v>
      </c>
      <c r="P189" s="101">
        <v>7161.3840681710008</v>
      </c>
      <c r="Q189" s="101">
        <v>8168.4751627660553</v>
      </c>
      <c r="R189" s="101">
        <v>9200.4369431552605</v>
      </c>
      <c r="S189" s="101">
        <v>10257.26940933862</v>
      </c>
      <c r="T189" s="101">
        <v>10394.05818120645</v>
      </c>
      <c r="U189" s="101">
        <v>10530.84695307428</v>
      </c>
      <c r="V189" s="101">
        <v>10635.896967821158</v>
      </c>
      <c r="W189" s="101">
        <v>10740.946982568033</v>
      </c>
      <c r="X189" s="101">
        <v>10845.996997314909</v>
      </c>
      <c r="Y189" s="101">
        <v>10951.047012061785</v>
      </c>
      <c r="Z189" s="101">
        <v>11056.097026808662</v>
      </c>
      <c r="AA189" s="101">
        <v>11116.699845650253</v>
      </c>
      <c r="AB189" s="101">
        <v>11177.302664491846</v>
      </c>
      <c r="AC189" s="101">
        <v>11237.905483333439</v>
      </c>
      <c r="AD189" s="101">
        <v>11298.508302175032</v>
      </c>
      <c r="AE189" s="101">
        <v>11359.111121016625</v>
      </c>
      <c r="AF189" s="101">
        <v>11386.800488250961</v>
      </c>
      <c r="AG189" s="101">
        <v>11414.489855485297</v>
      </c>
      <c r="AH189" s="101">
        <v>11442.179222719635</v>
      </c>
      <c r="AI189" s="101">
        <v>11469.868589953972</v>
      </c>
      <c r="AJ189" s="101">
        <v>11497.557957188308</v>
      </c>
      <c r="AK189" s="101">
        <v>11497.687782966143</v>
      </c>
      <c r="AL189" s="101">
        <v>11497.817608743979</v>
      </c>
      <c r="AM189" s="101">
        <v>11497.947434521813</v>
      </c>
      <c r="AN189" s="101">
        <v>11498.077260299649</v>
      </c>
      <c r="AO189" s="101">
        <v>11498.077260299649</v>
      </c>
      <c r="AP189" s="101">
        <v>11498.077260299649</v>
      </c>
      <c r="AQ189" s="8"/>
    </row>
    <row r="190" spans="2:43">
      <c r="B190" s="5"/>
      <c r="E190" s="18">
        <f>E189+1</f>
        <v>2</v>
      </c>
      <c r="F190" s="48" t="str">
        <f t="shared" ref="F190:F195" si="445">F179</f>
        <v>Pirai</v>
      </c>
      <c r="G190" s="101">
        <v>3518.2807762961843</v>
      </c>
      <c r="H190" s="101">
        <v>3619.6490615927178</v>
      </c>
      <c r="I190" s="101">
        <v>4847.8364820344614</v>
      </c>
      <c r="J190" s="101">
        <v>6137.4177165440069</v>
      </c>
      <c r="K190" s="101">
        <v>7488.3927651213544</v>
      </c>
      <c r="L190" s="101">
        <v>8894.3272370640243</v>
      </c>
      <c r="M190" s="101">
        <v>9112.0487597936826</v>
      </c>
      <c r="N190" s="101">
        <v>9329.7702825233409</v>
      </c>
      <c r="O190" s="101">
        <v>9547.4918052529993</v>
      </c>
      <c r="P190" s="101">
        <v>9765.2133279826576</v>
      </c>
      <c r="Q190" s="101">
        <v>9937.8516049650916</v>
      </c>
      <c r="R190" s="101">
        <v>10110.489881947526</v>
      </c>
      <c r="S190" s="101">
        <v>10283.128158929963</v>
      </c>
      <c r="T190" s="101">
        <v>10455.766435912399</v>
      </c>
      <c r="U190" s="101">
        <v>10628.404712894835</v>
      </c>
      <c r="V190" s="101">
        <v>10786.51053745852</v>
      </c>
      <c r="W190" s="101">
        <v>10944.616362022207</v>
      </c>
      <c r="X190" s="101">
        <v>11102.722186585894</v>
      </c>
      <c r="Y190" s="101">
        <v>11260.828011149577</v>
      </c>
      <c r="Z190" s="101">
        <v>11418.933835713262</v>
      </c>
      <c r="AA190" s="101">
        <v>11519.916021547871</v>
      </c>
      <c r="AB190" s="101">
        <v>11620.898207382479</v>
      </c>
      <c r="AC190" s="101">
        <v>11721.880393217087</v>
      </c>
      <c r="AD190" s="101">
        <v>11822.862579051694</v>
      </c>
      <c r="AE190" s="101">
        <v>11923.844764886302</v>
      </c>
      <c r="AF190" s="101">
        <v>11984.672761682879</v>
      </c>
      <c r="AG190" s="101">
        <v>12045.500758479453</v>
      </c>
      <c r="AH190" s="101">
        <v>12106.32875527603</v>
      </c>
      <c r="AI190" s="101">
        <v>12167.156752072606</v>
      </c>
      <c r="AJ190" s="101">
        <v>12227.984748869181</v>
      </c>
      <c r="AK190" s="101">
        <v>12253.876380594074</v>
      </c>
      <c r="AL190" s="101">
        <v>12279.768012318966</v>
      </c>
      <c r="AM190" s="101">
        <v>12305.659644043862</v>
      </c>
      <c r="AN190" s="101">
        <v>12331.551275768754</v>
      </c>
      <c r="AO190" s="101">
        <v>12357.442907493647</v>
      </c>
      <c r="AP190" s="101">
        <v>12383.33453921854</v>
      </c>
      <c r="AQ190" s="8"/>
    </row>
    <row r="191" spans="2:43">
      <c r="B191" s="5"/>
      <c r="E191" s="18">
        <f t="shared" ref="E191:E195" si="446">E190+1</f>
        <v>3</v>
      </c>
      <c r="F191" s="48" t="str">
        <f t="shared" si="445"/>
        <v>Rio Claro</v>
      </c>
      <c r="G191" s="101">
        <v>0</v>
      </c>
      <c r="H191" s="101">
        <v>0</v>
      </c>
      <c r="I191" s="101">
        <v>1388.3617610957624</v>
      </c>
      <c r="J191" s="101">
        <v>2832.6234793052986</v>
      </c>
      <c r="K191" s="101">
        <v>4332.7851546286092</v>
      </c>
      <c r="L191" s="101">
        <v>5863.8301341566075</v>
      </c>
      <c r="M191" s="101">
        <v>5950.6133954750676</v>
      </c>
      <c r="N191" s="101">
        <v>6037.3966567935304</v>
      </c>
      <c r="O191" s="101">
        <v>6124.1799181119914</v>
      </c>
      <c r="P191" s="101">
        <v>6210.9631794304532</v>
      </c>
      <c r="Q191" s="101">
        <v>6272.5203392348767</v>
      </c>
      <c r="R191" s="101">
        <v>6334.077499039302</v>
      </c>
      <c r="S191" s="101">
        <v>6395.6346588437264</v>
      </c>
      <c r="T191" s="101">
        <v>6457.1918186481507</v>
      </c>
      <c r="U191" s="101">
        <v>6518.748978452576</v>
      </c>
      <c r="V191" s="101">
        <v>6557.8055129340737</v>
      </c>
      <c r="W191" s="101">
        <v>6596.8620474155723</v>
      </c>
      <c r="X191" s="101">
        <v>6635.9185818970709</v>
      </c>
      <c r="Y191" s="101">
        <v>6674.9751163785695</v>
      </c>
      <c r="Z191" s="101">
        <v>6714.0316508600681</v>
      </c>
      <c r="AA191" s="101">
        <v>6734.4137535024547</v>
      </c>
      <c r="AB191" s="101">
        <v>6754.7958561448413</v>
      </c>
      <c r="AC191" s="101">
        <v>6775.1779587872279</v>
      </c>
      <c r="AD191" s="101">
        <v>6795.5600614296145</v>
      </c>
      <c r="AE191" s="101">
        <v>6815.9421640720011</v>
      </c>
      <c r="AF191" s="101">
        <v>6820.9156073420891</v>
      </c>
      <c r="AG191" s="101">
        <v>6825.889050612177</v>
      </c>
      <c r="AH191" s="101">
        <v>6830.8624938822641</v>
      </c>
      <c r="AI191" s="101">
        <v>6835.8359371523511</v>
      </c>
      <c r="AJ191" s="101">
        <v>6840.8093804224382</v>
      </c>
      <c r="AK191" s="101">
        <v>6833.0739583393442</v>
      </c>
      <c r="AL191" s="101">
        <v>6825.3385362562512</v>
      </c>
      <c r="AM191" s="101">
        <v>6817.6031141731564</v>
      </c>
      <c r="AN191" s="101">
        <v>6809.8676920900643</v>
      </c>
      <c r="AO191" s="101">
        <v>6802.1322700069695</v>
      </c>
      <c r="AP191" s="101">
        <v>6794.3968479238756</v>
      </c>
      <c r="AQ191" s="8"/>
    </row>
    <row r="192" spans="2:43">
      <c r="B192" s="5"/>
      <c r="E192" s="18">
        <f t="shared" si="446"/>
        <v>4</v>
      </c>
      <c r="F192" s="48" t="str">
        <f t="shared" si="445"/>
        <v>Itaguai</v>
      </c>
      <c r="G192" s="101">
        <v>19355.859855594539</v>
      </c>
      <c r="H192" s="101">
        <v>19823.780722712687</v>
      </c>
      <c r="I192" s="101">
        <v>26246.874882498589</v>
      </c>
      <c r="J192" s="101">
        <v>32944.618246897313</v>
      </c>
      <c r="K192" s="101">
        <v>39917.01081590887</v>
      </c>
      <c r="L192" s="101">
        <v>46914.77082848984</v>
      </c>
      <c r="M192" s="101">
        <v>47682.70834379024</v>
      </c>
      <c r="N192" s="101">
        <v>48450.645859090633</v>
      </c>
      <c r="O192" s="101">
        <v>49218.583374391033</v>
      </c>
      <c r="P192" s="101">
        <v>49986.520889691419</v>
      </c>
      <c r="Q192" s="101">
        <v>50467.939028975859</v>
      </c>
      <c r="R192" s="101">
        <v>50949.357168260285</v>
      </c>
      <c r="S192" s="101">
        <v>51430.775307544725</v>
      </c>
      <c r="T192" s="101">
        <v>51912.193446829144</v>
      </c>
      <c r="U192" s="101">
        <v>52393.611586113584</v>
      </c>
      <c r="V192" s="101">
        <v>52616.922380122101</v>
      </c>
      <c r="W192" s="101">
        <v>52840.233174130626</v>
      </c>
      <c r="X192" s="101">
        <v>53063.543968139144</v>
      </c>
      <c r="Y192" s="101">
        <v>53286.854762147661</v>
      </c>
      <c r="Z192" s="101">
        <v>53510.165556156193</v>
      </c>
      <c r="AA192" s="101">
        <v>53524.388966974671</v>
      </c>
      <c r="AB192" s="101">
        <v>53538.612377793143</v>
      </c>
      <c r="AC192" s="101">
        <v>53552.835788611621</v>
      </c>
      <c r="AD192" s="101">
        <v>53567.059199430092</v>
      </c>
      <c r="AE192" s="101">
        <v>53581.282610248563</v>
      </c>
      <c r="AF192" s="101">
        <v>53433.533029432838</v>
      </c>
      <c r="AG192" s="101">
        <v>53285.783448617105</v>
      </c>
      <c r="AH192" s="101">
        <v>53138.033867801372</v>
      </c>
      <c r="AI192" s="101">
        <v>52990.284286985639</v>
      </c>
      <c r="AJ192" s="101">
        <v>52842.534706169921</v>
      </c>
      <c r="AK192" s="101">
        <v>52576.677744615714</v>
      </c>
      <c r="AL192" s="101">
        <v>52310.820783061507</v>
      </c>
      <c r="AM192" s="101">
        <v>52044.963821507299</v>
      </c>
      <c r="AN192" s="101">
        <v>51779.106859953092</v>
      </c>
      <c r="AO192" s="101">
        <v>51513.249898398884</v>
      </c>
      <c r="AP192" s="101">
        <v>51247.392936844684</v>
      </c>
      <c r="AQ192" s="8"/>
    </row>
    <row r="193" spans="2:43">
      <c r="B193" s="5"/>
      <c r="E193" s="18">
        <f t="shared" si="446"/>
        <v>5</v>
      </c>
      <c r="F193" s="48" t="str">
        <f t="shared" si="445"/>
        <v>Paracambi</v>
      </c>
      <c r="G193" s="101">
        <v>14027.071455538677</v>
      </c>
      <c r="H193" s="101">
        <v>14294.245142462758</v>
      </c>
      <c r="I193" s="101">
        <v>15132.271367042747</v>
      </c>
      <c r="J193" s="101">
        <v>15991.245657049949</v>
      </c>
      <c r="K193" s="101">
        <v>16871.168012484359</v>
      </c>
      <c r="L193" s="101">
        <v>17690.725676869773</v>
      </c>
      <c r="M193" s="101">
        <v>17918.482738172068</v>
      </c>
      <c r="N193" s="101">
        <v>18146.239799474359</v>
      </c>
      <c r="O193" s="101">
        <v>18373.996860776653</v>
      </c>
      <c r="P193" s="101">
        <v>18601.753922078944</v>
      </c>
      <c r="Q193" s="101">
        <v>18743.078259796875</v>
      </c>
      <c r="R193" s="101">
        <v>18884.402597514807</v>
      </c>
      <c r="S193" s="101">
        <v>19025.726935232738</v>
      </c>
      <c r="T193" s="101">
        <v>19167.05127295067</v>
      </c>
      <c r="U193" s="101">
        <v>19308.375610668601</v>
      </c>
      <c r="V193" s="101">
        <v>19392.75270367679</v>
      </c>
      <c r="W193" s="101">
        <v>19477.129796684974</v>
      </c>
      <c r="X193" s="101">
        <v>19561.506889693163</v>
      </c>
      <c r="Y193" s="101">
        <v>19645.883982701347</v>
      </c>
      <c r="Z193" s="101">
        <v>19730.261075709535</v>
      </c>
      <c r="AA193" s="101">
        <v>19753.445055514348</v>
      </c>
      <c r="AB193" s="101">
        <v>19776.629035319162</v>
      </c>
      <c r="AC193" s="101">
        <v>19799.813015123971</v>
      </c>
      <c r="AD193" s="101">
        <v>19822.996994928788</v>
      </c>
      <c r="AE193" s="101">
        <v>19846.180974733597</v>
      </c>
      <c r="AF193" s="101">
        <v>19822.634026184565</v>
      </c>
      <c r="AG193" s="101">
        <v>19799.087077635533</v>
      </c>
      <c r="AH193" s="101">
        <v>19775.540129086497</v>
      </c>
      <c r="AI193" s="101">
        <v>19751.993180537465</v>
      </c>
      <c r="AJ193" s="101">
        <v>19728.44623198843</v>
      </c>
      <c r="AK193" s="101">
        <v>19666.720350861036</v>
      </c>
      <c r="AL193" s="101">
        <v>19604.994469733647</v>
      </c>
      <c r="AM193" s="101">
        <v>19543.26858860625</v>
      </c>
      <c r="AN193" s="101">
        <v>19481.54270747886</v>
      </c>
      <c r="AO193" s="101">
        <v>19419.816826351467</v>
      </c>
      <c r="AP193" s="101">
        <v>19358.09094522407</v>
      </c>
      <c r="AQ193" s="8"/>
    </row>
    <row r="194" spans="2:43">
      <c r="B194" s="5"/>
      <c r="E194" s="18">
        <f t="shared" si="446"/>
        <v>6</v>
      </c>
      <c r="F194" s="48" t="str">
        <f t="shared" si="445"/>
        <v>Rio de Janeiro - APs 5</v>
      </c>
      <c r="G194" s="101">
        <v>0</v>
      </c>
      <c r="H194" s="101">
        <v>0</v>
      </c>
      <c r="I194" s="101">
        <v>0</v>
      </c>
      <c r="J194" s="101">
        <v>0</v>
      </c>
      <c r="K194" s="101">
        <v>0</v>
      </c>
      <c r="L194" s="101">
        <v>0</v>
      </c>
      <c r="M194" s="101">
        <v>0</v>
      </c>
      <c r="N194" s="101">
        <v>0</v>
      </c>
      <c r="O194" s="101">
        <v>0</v>
      </c>
      <c r="P194" s="101">
        <v>0</v>
      </c>
      <c r="Q194" s="101">
        <v>0</v>
      </c>
      <c r="R194" s="101">
        <v>0</v>
      </c>
      <c r="S194" s="101">
        <v>0</v>
      </c>
      <c r="T194" s="101">
        <v>0</v>
      </c>
      <c r="U194" s="101">
        <v>0</v>
      </c>
      <c r="V194" s="101">
        <v>0</v>
      </c>
      <c r="W194" s="101">
        <v>0</v>
      </c>
      <c r="X194" s="101">
        <v>0</v>
      </c>
      <c r="Y194" s="101">
        <v>0</v>
      </c>
      <c r="Z194" s="101">
        <v>0</v>
      </c>
      <c r="AA194" s="101">
        <v>0</v>
      </c>
      <c r="AB194" s="101">
        <v>0</v>
      </c>
      <c r="AC194" s="101">
        <v>0</v>
      </c>
      <c r="AD194" s="101">
        <v>0</v>
      </c>
      <c r="AE194" s="101">
        <v>0</v>
      </c>
      <c r="AF194" s="101">
        <v>0</v>
      </c>
      <c r="AG194" s="101">
        <v>0</v>
      </c>
      <c r="AH194" s="101">
        <v>0</v>
      </c>
      <c r="AI194" s="101">
        <v>0</v>
      </c>
      <c r="AJ194" s="101">
        <v>0</v>
      </c>
      <c r="AK194" s="101">
        <v>0</v>
      </c>
      <c r="AL194" s="101">
        <v>0</v>
      </c>
      <c r="AM194" s="101">
        <v>0</v>
      </c>
      <c r="AN194" s="101">
        <v>0</v>
      </c>
      <c r="AO194" s="101">
        <v>0</v>
      </c>
      <c r="AP194" s="101">
        <v>0</v>
      </c>
      <c r="AQ194" s="8"/>
    </row>
    <row r="195" spans="2:43">
      <c r="B195" s="5"/>
      <c r="E195" s="18">
        <f t="shared" si="446"/>
        <v>7</v>
      </c>
      <c r="F195" s="48" t="str">
        <f t="shared" si="445"/>
        <v>Seropedica</v>
      </c>
      <c r="G195" s="101">
        <v>11739.546479711797</v>
      </c>
      <c r="H195" s="101">
        <v>12063.944112312151</v>
      </c>
      <c r="I195" s="101">
        <v>16294.71583784346</v>
      </c>
      <c r="J195" s="101">
        <v>20730.069989964435</v>
      </c>
      <c r="K195" s="101">
        <v>25370.006568675082</v>
      </c>
      <c r="L195" s="101">
        <v>30047.572437462903</v>
      </c>
      <c r="M195" s="101">
        <v>30614.181786730103</v>
      </c>
      <c r="N195" s="101">
        <v>31180.791135997297</v>
      </c>
      <c r="O195" s="101">
        <v>31747.400485264498</v>
      </c>
      <c r="P195" s="101">
        <v>32314.009834531691</v>
      </c>
      <c r="Q195" s="101">
        <v>32681.350092733053</v>
      </c>
      <c r="R195" s="101">
        <v>33048.690350934419</v>
      </c>
      <c r="S195" s="101">
        <v>33416.030609135785</v>
      </c>
      <c r="T195" s="101">
        <v>33783.370867337151</v>
      </c>
      <c r="U195" s="101">
        <v>34150.71112553851</v>
      </c>
      <c r="V195" s="101">
        <v>34345.346269517737</v>
      </c>
      <c r="W195" s="101">
        <v>34539.981413496957</v>
      </c>
      <c r="X195" s="101">
        <v>34734.616557476176</v>
      </c>
      <c r="Y195" s="101">
        <v>34929.251701455403</v>
      </c>
      <c r="Z195" s="101">
        <v>35123.88684543463</v>
      </c>
      <c r="AA195" s="101">
        <v>35182.316816411796</v>
      </c>
      <c r="AB195" s="101">
        <v>35240.746787388969</v>
      </c>
      <c r="AC195" s="101">
        <v>35299.176758366135</v>
      </c>
      <c r="AD195" s="101">
        <v>35357.606729343301</v>
      </c>
      <c r="AE195" s="101">
        <v>35416.036700320474</v>
      </c>
      <c r="AF195" s="101">
        <v>35367.889566585793</v>
      </c>
      <c r="AG195" s="101">
        <v>35319.742432851104</v>
      </c>
      <c r="AH195" s="101">
        <v>35271.59529911643</v>
      </c>
      <c r="AI195" s="101">
        <v>35223.448165381742</v>
      </c>
      <c r="AJ195" s="101">
        <v>35175.301031647061</v>
      </c>
      <c r="AK195" s="101">
        <v>35045.866903644288</v>
      </c>
      <c r="AL195" s="101">
        <v>34916.432775641515</v>
      </c>
      <c r="AM195" s="101">
        <v>34786.998647638742</v>
      </c>
      <c r="AN195" s="101">
        <v>34657.564519635962</v>
      </c>
      <c r="AO195" s="101">
        <v>34657.564519635962</v>
      </c>
      <c r="AP195" s="101">
        <v>34657.564519635962</v>
      </c>
      <c r="AQ195" s="8"/>
    </row>
    <row r="196" spans="2:43">
      <c r="B196" s="11"/>
      <c r="F196" s="105" t="s">
        <v>1</v>
      </c>
      <c r="G196" s="107">
        <f t="shared" ref="G196:AP196" si="447">SUM(G189:G195)</f>
        <v>48640.758567141202</v>
      </c>
      <c r="H196" s="107">
        <f t="shared" si="447"/>
        <v>49801.619039080309</v>
      </c>
      <c r="I196" s="107">
        <f t="shared" si="447"/>
        <v>64682.252645726265</v>
      </c>
      <c r="J196" s="107">
        <f t="shared" si="447"/>
        <v>80219.055282294212</v>
      </c>
      <c r="K196" s="107">
        <f t="shared" si="447"/>
        <v>96412.026948784158</v>
      </c>
      <c r="L196" s="107">
        <f t="shared" si="447"/>
        <v>112722.20592829051</v>
      </c>
      <c r="M196" s="107">
        <f t="shared" si="447"/>
        <v>115501.04467296977</v>
      </c>
      <c r="N196" s="107">
        <f t="shared" si="447"/>
        <v>118313.59747012881</v>
      </c>
      <c r="O196" s="107">
        <f t="shared" si="447"/>
        <v>121159.86431976761</v>
      </c>
      <c r="P196" s="107">
        <f t="shared" si="447"/>
        <v>124039.84522188616</v>
      </c>
      <c r="Q196" s="107">
        <f t="shared" si="447"/>
        <v>126271.21448847183</v>
      </c>
      <c r="R196" s="107">
        <f t="shared" si="447"/>
        <v>128527.45444085161</v>
      </c>
      <c r="S196" s="107">
        <f t="shared" si="447"/>
        <v>130808.56507902557</v>
      </c>
      <c r="T196" s="107">
        <f t="shared" si="447"/>
        <v>132169.63202288398</v>
      </c>
      <c r="U196" s="107">
        <f t="shared" si="447"/>
        <v>133530.69896674238</v>
      </c>
      <c r="V196" s="107">
        <f t="shared" si="447"/>
        <v>134335.23437153036</v>
      </c>
      <c r="W196" s="107">
        <f t="shared" si="447"/>
        <v>135139.76977631837</v>
      </c>
      <c r="X196" s="107">
        <f t="shared" si="447"/>
        <v>135944.30518110635</v>
      </c>
      <c r="Y196" s="107">
        <f t="shared" si="447"/>
        <v>136748.84058589436</v>
      </c>
      <c r="Z196" s="107">
        <f t="shared" si="447"/>
        <v>137553.37599068237</v>
      </c>
      <c r="AA196" s="107">
        <f t="shared" si="447"/>
        <v>137831.1804596014</v>
      </c>
      <c r="AB196" s="107">
        <f t="shared" si="447"/>
        <v>138108.98492852043</v>
      </c>
      <c r="AC196" s="107">
        <f t="shared" si="447"/>
        <v>138386.78939743948</v>
      </c>
      <c r="AD196" s="107">
        <f t="shared" si="447"/>
        <v>138664.59386635851</v>
      </c>
      <c r="AE196" s="107">
        <f t="shared" si="447"/>
        <v>138942.39833527757</v>
      </c>
      <c r="AF196" s="107">
        <f t="shared" si="447"/>
        <v>138816.44547947912</v>
      </c>
      <c r="AG196" s="107">
        <f t="shared" si="447"/>
        <v>138690.49262368065</v>
      </c>
      <c r="AH196" s="107">
        <f t="shared" si="447"/>
        <v>138564.53976788223</v>
      </c>
      <c r="AI196" s="107">
        <f t="shared" si="447"/>
        <v>138438.58691208379</v>
      </c>
      <c r="AJ196" s="107">
        <f t="shared" si="447"/>
        <v>138312.63405628534</v>
      </c>
      <c r="AK196" s="107">
        <f t="shared" si="447"/>
        <v>137873.90312102059</v>
      </c>
      <c r="AL196" s="107">
        <f t="shared" si="447"/>
        <v>137435.17218575586</v>
      </c>
      <c r="AM196" s="107">
        <f t="shared" si="447"/>
        <v>136996.44125049113</v>
      </c>
      <c r="AN196" s="107">
        <f t="shared" si="447"/>
        <v>136557.71031522637</v>
      </c>
      <c r="AO196" s="107">
        <f t="shared" si="447"/>
        <v>136248.28368218659</v>
      </c>
      <c r="AP196" s="107">
        <f t="shared" si="447"/>
        <v>135938.85704914678</v>
      </c>
      <c r="AQ196" s="12"/>
    </row>
    <row r="197" spans="2:43">
      <c r="B197" s="11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12"/>
    </row>
    <row r="198" spans="2:43" ht="13.5" thickBot="1">
      <c r="B198" s="11"/>
      <c r="D198" s="19" t="s">
        <v>112</v>
      </c>
      <c r="E198" s="19"/>
      <c r="F198" s="19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12"/>
    </row>
    <row r="199" spans="2:43" ht="13.5" thickTop="1">
      <c r="B199" s="11"/>
      <c r="D199" s="20"/>
      <c r="E199" s="20"/>
      <c r="F199" s="21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12"/>
    </row>
    <row r="200" spans="2:43" s="21" customFormat="1">
      <c r="B200" s="5"/>
      <c r="E200" s="36">
        <v>1</v>
      </c>
      <c r="F200" s="37" t="str">
        <f>LOOKUP(E200,CAPEX!$E$11:$E$17,CAPEX!$F$11:$F$17)</f>
        <v>Pinheiral</v>
      </c>
      <c r="G200" s="72"/>
      <c r="H200" s="76">
        <f>SUM(H201:H205)</f>
        <v>0</v>
      </c>
      <c r="I200" s="76">
        <f t="shared" ref="I200" si="448">SUM(I201:I205)</f>
        <v>0</v>
      </c>
      <c r="J200" s="76">
        <f t="shared" ref="J200" si="449">SUM(J201:J205)</f>
        <v>119706.79787234045</v>
      </c>
      <c r="K200" s="76">
        <f t="shared" ref="K200" si="450">SUM(K201:K205)</f>
        <v>240442.08031914895</v>
      </c>
      <c r="L200" s="76">
        <f t="shared" ref="L200" si="451">SUM(L201:L205)</f>
        <v>362061.16755319148</v>
      </c>
      <c r="M200" s="76">
        <f t="shared" ref="M200" si="452">SUM(M201:M205)</f>
        <v>483919.29095744685</v>
      </c>
      <c r="N200" s="76">
        <f t="shared" ref="N200" si="453">SUM(N201:N205)</f>
        <v>610081.11382978712</v>
      </c>
      <c r="O200" s="76">
        <f t="shared" ref="O200" si="454">SUM(O201:O205)</f>
        <v>733417.48723404249</v>
      </c>
      <c r="P200" s="76">
        <f t="shared" ref="P200" si="455">SUM(P201:P205)</f>
        <v>856891.55106382968</v>
      </c>
      <c r="Q200" s="76">
        <f t="shared" ref="Q200" si="456">SUM(Q201:Q205)</f>
        <v>980367.01276595739</v>
      </c>
      <c r="R200" s="76">
        <f t="shared" ref="R200" si="457">SUM(R201:R205)</f>
        <v>1100195.4255319147</v>
      </c>
      <c r="S200" s="76">
        <f t="shared" ref="S200" si="458">SUM(S201:S205)</f>
        <v>1235491.9946808508</v>
      </c>
      <c r="T200" s="76">
        <f t="shared" ref="T200" si="459">SUM(T201:T205)</f>
        <v>1373461.9946808508</v>
      </c>
      <c r="U200" s="76">
        <f t="shared" ref="U200" si="460">SUM(U201:U205)</f>
        <v>1387825.1329787234</v>
      </c>
      <c r="V200" s="76">
        <f t="shared" ref="V200" si="461">SUM(V201:V205)</f>
        <v>1402240.6914893619</v>
      </c>
      <c r="W200" s="76">
        <f t="shared" ref="W200" si="462">SUM(W201:W205)</f>
        <v>1413982.8191489358</v>
      </c>
      <c r="X200" s="76">
        <f t="shared" ref="X200" si="463">SUM(X201:X205)</f>
        <v>1425672.5265957445</v>
      </c>
      <c r="Y200" s="76">
        <f t="shared" ref="Y200" si="464">SUM(Y201:Y205)</f>
        <v>1437414.6542553189</v>
      </c>
      <c r="Z200" s="76">
        <f t="shared" ref="Z200" si="465">SUM(Z201:Z205)</f>
        <v>1449104.3617021278</v>
      </c>
      <c r="AA200" s="76">
        <f t="shared" ref="AA200" si="466">SUM(AA201:AA205)</f>
        <v>1460898.9095744682</v>
      </c>
      <c r="AB200" s="76">
        <f t="shared" ref="AB200" si="467">SUM(AB201:AB205)</f>
        <v>1467661.1170212766</v>
      </c>
      <c r="AC200" s="76">
        <f t="shared" ref="AC200" si="468">SUM(AC201:AC205)</f>
        <v>1474475.744680851</v>
      </c>
      <c r="AD200" s="76">
        <f t="shared" ref="AD200" si="469">SUM(AD201:AD205)</f>
        <v>1481237.9521276597</v>
      </c>
      <c r="AE200" s="76">
        <f t="shared" ref="AE200" si="470">SUM(AE201:AE205)</f>
        <v>1488105</v>
      </c>
      <c r="AF200" s="76">
        <f t="shared" ref="AF200" si="471">SUM(AF201:AF205)</f>
        <v>1494867.2074468087</v>
      </c>
      <c r="AG200" s="76">
        <f t="shared" ref="AG200" si="472">SUM(AG201:AG205)</f>
        <v>1497907.5797872341</v>
      </c>
      <c r="AH200" s="76">
        <f t="shared" ref="AH200" si="473">SUM(AH201:AH205)</f>
        <v>1500947.9521276599</v>
      </c>
      <c r="AI200" s="76">
        <f t="shared" ref="AI200" si="474">SUM(AI201:AI205)</f>
        <v>1503935.9042553189</v>
      </c>
      <c r="AJ200" s="76">
        <f t="shared" ref="AJ200" si="475">SUM(AJ201:AJ205)</f>
        <v>1506976.2765957445</v>
      </c>
      <c r="AK200" s="76">
        <f t="shared" ref="AK200" si="476">SUM(AK201:AK205)</f>
        <v>1509964.2287234045</v>
      </c>
      <c r="AL200" s="76">
        <f t="shared" ref="AL200" si="477">SUM(AL201:AL205)</f>
        <v>1509702.1276595744</v>
      </c>
      <c r="AM200" s="76">
        <f t="shared" ref="AM200" si="478">SUM(AM201:AM205)</f>
        <v>1509387.6063829788</v>
      </c>
      <c r="AN200" s="76">
        <f t="shared" ref="AN200" si="479">SUM(AN201:AN205)</f>
        <v>1509073.0851063828</v>
      </c>
      <c r="AO200" s="76">
        <f t="shared" ref="AO200" si="480">SUM(AO201:AO205)</f>
        <v>1508810.9840425532</v>
      </c>
      <c r="AP200" s="76">
        <f t="shared" ref="AP200" si="481">SUM(AP201:AP205)</f>
        <v>1508496.4627659575</v>
      </c>
      <c r="AQ200" s="8"/>
    </row>
    <row r="201" spans="2:43" s="21" customFormat="1">
      <c r="B201" s="5"/>
      <c r="C201" s="9"/>
      <c r="D201" s="9"/>
      <c r="E201" s="18"/>
      <c r="F201" s="65" t="s">
        <v>2</v>
      </c>
      <c r="G201" s="82"/>
      <c r="H201" s="77">
        <v>0</v>
      </c>
      <c r="I201" s="77">
        <v>0</v>
      </c>
      <c r="J201" s="77">
        <v>1710.0971124620066</v>
      </c>
      <c r="K201" s="77">
        <v>5152.3302925531925</v>
      </c>
      <c r="L201" s="77">
        <v>10344.604787234044</v>
      </c>
      <c r="M201" s="77">
        <v>17282.831819908817</v>
      </c>
      <c r="N201" s="77">
        <v>26146.333449848029</v>
      </c>
      <c r="O201" s="77">
        <v>36670.874361702132</v>
      </c>
      <c r="P201" s="77">
        <v>42844.577553191499</v>
      </c>
      <c r="Q201" s="77">
        <v>49018.350638297881</v>
      </c>
      <c r="R201" s="77">
        <v>55009.771276595748</v>
      </c>
      <c r="S201" s="77">
        <v>61774.599734042553</v>
      </c>
      <c r="T201" s="77">
        <v>68673.099734042553</v>
      </c>
      <c r="U201" s="77">
        <v>69391.256648936163</v>
      </c>
      <c r="V201" s="77">
        <v>70112.034574468096</v>
      </c>
      <c r="W201" s="77">
        <v>70699.140957446813</v>
      </c>
      <c r="X201" s="77">
        <v>71283.626329787236</v>
      </c>
      <c r="Y201" s="77">
        <v>71870.732712765952</v>
      </c>
      <c r="Z201" s="77">
        <v>72455.218085106375</v>
      </c>
      <c r="AA201" s="77">
        <v>73044.945478723399</v>
      </c>
      <c r="AB201" s="77">
        <v>73383.055851063837</v>
      </c>
      <c r="AC201" s="77">
        <v>73723.787234042553</v>
      </c>
      <c r="AD201" s="77">
        <v>74061.89760638299</v>
      </c>
      <c r="AE201" s="77">
        <v>74405.25</v>
      </c>
      <c r="AF201" s="77">
        <v>74743.360372340438</v>
      </c>
      <c r="AG201" s="77">
        <v>74895.378989361707</v>
      </c>
      <c r="AH201" s="77">
        <v>75047.397606382976</v>
      </c>
      <c r="AI201" s="77">
        <v>75196.795212765952</v>
      </c>
      <c r="AJ201" s="77">
        <v>75348.813829787236</v>
      </c>
      <c r="AK201" s="77">
        <v>75498.211436170212</v>
      </c>
      <c r="AL201" s="77">
        <v>75485.106382978731</v>
      </c>
      <c r="AM201" s="77">
        <v>75469.380319148942</v>
      </c>
      <c r="AN201" s="77">
        <v>75453.654255319154</v>
      </c>
      <c r="AO201" s="77">
        <v>75440.549202127659</v>
      </c>
      <c r="AP201" s="77">
        <v>75424.823138297885</v>
      </c>
      <c r="AQ201" s="8"/>
    </row>
    <row r="202" spans="2:43" s="21" customFormat="1">
      <c r="B202" s="5"/>
      <c r="C202" s="9"/>
      <c r="D202" s="9"/>
      <c r="E202" s="18"/>
      <c r="F202" s="65" t="s">
        <v>47</v>
      </c>
      <c r="G202" s="82"/>
      <c r="H202" s="77">
        <v>0</v>
      </c>
      <c r="I202" s="77">
        <v>0</v>
      </c>
      <c r="J202" s="77">
        <v>110814.29288753802</v>
      </c>
      <c r="K202" s="77">
        <v>220863.22520744684</v>
      </c>
      <c r="L202" s="77">
        <v>329992.89271276596</v>
      </c>
      <c r="M202" s="77">
        <v>437601.30168009119</v>
      </c>
      <c r="N202" s="77">
        <v>547329.91355015198</v>
      </c>
      <c r="O202" s="77">
        <v>652741.56363829784</v>
      </c>
      <c r="P202" s="77">
        <v>762633.48044680851</v>
      </c>
      <c r="Q202" s="77">
        <v>872526.641361702</v>
      </c>
      <c r="R202" s="77">
        <v>979173.92872340418</v>
      </c>
      <c r="S202" s="77">
        <v>1099587.8752659573</v>
      </c>
      <c r="T202" s="77">
        <v>1222381.1752659574</v>
      </c>
      <c r="U202" s="77">
        <v>1235164.3683510639</v>
      </c>
      <c r="V202" s="77">
        <v>1247994.2154255321</v>
      </c>
      <c r="W202" s="77">
        <v>1258444.7090425531</v>
      </c>
      <c r="X202" s="77">
        <v>1268848.5486702127</v>
      </c>
      <c r="Y202" s="77">
        <v>1279299.0422872338</v>
      </c>
      <c r="Z202" s="77">
        <v>1289702.8819148936</v>
      </c>
      <c r="AA202" s="77">
        <v>1300200.0295212767</v>
      </c>
      <c r="AB202" s="77">
        <v>1306218.394148936</v>
      </c>
      <c r="AC202" s="77">
        <v>1312283.4127659574</v>
      </c>
      <c r="AD202" s="77">
        <v>1318301.777393617</v>
      </c>
      <c r="AE202" s="77">
        <v>1324413.45</v>
      </c>
      <c r="AF202" s="77">
        <v>1330431.8146276595</v>
      </c>
      <c r="AG202" s="77">
        <v>1333137.7460106383</v>
      </c>
      <c r="AH202" s="77">
        <v>1335843.6773936171</v>
      </c>
      <c r="AI202" s="77">
        <v>1338502.9547872338</v>
      </c>
      <c r="AJ202" s="77">
        <v>1341208.8861702126</v>
      </c>
      <c r="AK202" s="77">
        <v>1343868.1635638298</v>
      </c>
      <c r="AL202" s="77">
        <v>1343634.8936170214</v>
      </c>
      <c r="AM202" s="77">
        <v>1343354.9696808511</v>
      </c>
      <c r="AN202" s="77">
        <v>1343075.0457446808</v>
      </c>
      <c r="AO202" s="77">
        <v>1342841.7757978723</v>
      </c>
      <c r="AP202" s="77">
        <v>1342561.851861702</v>
      </c>
      <c r="AQ202" s="8"/>
    </row>
    <row r="203" spans="2:43" s="21" customFormat="1">
      <c r="B203" s="5"/>
      <c r="C203" s="9"/>
      <c r="D203" s="9"/>
      <c r="E203" s="18"/>
      <c r="F203" s="65" t="s">
        <v>48</v>
      </c>
      <c r="G203" s="82"/>
      <c r="H203" s="77">
        <v>0</v>
      </c>
      <c r="I203" s="77">
        <v>0</v>
      </c>
      <c r="J203" s="77">
        <v>3071.1662077084065</v>
      </c>
      <c r="K203" s="77">
        <v>6168.7189458929206</v>
      </c>
      <c r="L203" s="77">
        <v>9288.9463478810612</v>
      </c>
      <c r="M203" s="77">
        <v>12415.306399154171</v>
      </c>
      <c r="N203" s="77">
        <v>15652.081035141264</v>
      </c>
      <c r="O203" s="77">
        <v>18816.366680676667</v>
      </c>
      <c r="P203" s="77">
        <v>21984.184875653995</v>
      </c>
      <c r="Q203" s="77">
        <v>25152.038934077438</v>
      </c>
      <c r="R203" s="77">
        <v>28226.325261597492</v>
      </c>
      <c r="S203" s="77">
        <v>31697.458552057906</v>
      </c>
      <c r="T203" s="77">
        <v>35237.18068320545</v>
      </c>
      <c r="U203" s="77">
        <v>35605.677591995125</v>
      </c>
      <c r="V203" s="77">
        <v>35975.51938001396</v>
      </c>
      <c r="W203" s="77">
        <v>36276.772327345665</v>
      </c>
      <c r="X203" s="77">
        <v>36576.680395448209</v>
      </c>
      <c r="Y203" s="77">
        <v>36877.933342779914</v>
      </c>
      <c r="Z203" s="77">
        <v>37177.841410882465</v>
      </c>
      <c r="AA203" s="77">
        <v>37480.43923744333</v>
      </c>
      <c r="AB203" s="77">
        <v>37653.928658004894</v>
      </c>
      <c r="AC203" s="77">
        <v>37828.76295779561</v>
      </c>
      <c r="AD203" s="77">
        <v>38002.252378357174</v>
      </c>
      <c r="AE203" s="77">
        <v>38178.431557377051</v>
      </c>
      <c r="AF203" s="77">
        <v>38351.920977938622</v>
      </c>
      <c r="AG203" s="77">
        <v>38429.923973229874</v>
      </c>
      <c r="AH203" s="77">
        <v>38507.926968521111</v>
      </c>
      <c r="AI203" s="77">
        <v>38584.585084583196</v>
      </c>
      <c r="AJ203" s="77">
        <v>38662.588079874447</v>
      </c>
      <c r="AK203" s="77">
        <v>38739.246195936525</v>
      </c>
      <c r="AL203" s="77">
        <v>38732.521799790724</v>
      </c>
      <c r="AM203" s="77">
        <v>38724.45252441577</v>
      </c>
      <c r="AN203" s="77">
        <v>38716.383249040817</v>
      </c>
      <c r="AO203" s="77">
        <v>38709.658852895016</v>
      </c>
      <c r="AP203" s="77">
        <v>38701.589577520062</v>
      </c>
      <c r="AQ203" s="8"/>
    </row>
    <row r="204" spans="2:43" s="21" customFormat="1">
      <c r="B204" s="5"/>
      <c r="C204" s="9"/>
      <c r="D204" s="9"/>
      <c r="E204" s="18"/>
      <c r="F204" s="65" t="s">
        <v>49</v>
      </c>
      <c r="G204" s="82"/>
      <c r="H204" s="77">
        <v>0</v>
      </c>
      <c r="I204" s="77">
        <v>0</v>
      </c>
      <c r="J204" s="77">
        <v>421.91740233693758</v>
      </c>
      <c r="K204" s="77">
        <v>847.45979128880356</v>
      </c>
      <c r="L204" s="77">
        <v>1276.117229900593</v>
      </c>
      <c r="M204" s="77">
        <v>1705.6171730467388</v>
      </c>
      <c r="N204" s="77">
        <v>2150.2858930066272</v>
      </c>
      <c r="O204" s="77">
        <v>2584.9960615626087</v>
      </c>
      <c r="P204" s="77">
        <v>3020.1915324380889</v>
      </c>
      <c r="Q204" s="77">
        <v>3455.3919302406694</v>
      </c>
      <c r="R204" s="77">
        <v>3877.7379752354373</v>
      </c>
      <c r="S204" s="77">
        <v>4354.6029320718517</v>
      </c>
      <c r="T204" s="77">
        <v>4840.890636989885</v>
      </c>
      <c r="U204" s="77">
        <v>4891.5148129577965</v>
      </c>
      <c r="V204" s="77">
        <v>4942.3237486920116</v>
      </c>
      <c r="W204" s="77">
        <v>4983.7099363446105</v>
      </c>
      <c r="X204" s="77">
        <v>5024.9113642309039</v>
      </c>
      <c r="Y204" s="77">
        <v>5066.297551883501</v>
      </c>
      <c r="Z204" s="77">
        <v>5107.4989797697945</v>
      </c>
      <c r="AA204" s="77">
        <v>5149.0699271886979</v>
      </c>
      <c r="AB204" s="77">
        <v>5172.9039370422042</v>
      </c>
      <c r="AC204" s="77">
        <v>5196.922706662016</v>
      </c>
      <c r="AD204" s="77">
        <v>5220.7567165155215</v>
      </c>
      <c r="AE204" s="77">
        <v>5244.9602459016387</v>
      </c>
      <c r="AF204" s="77">
        <v>5268.7942557551441</v>
      </c>
      <c r="AG204" s="77">
        <v>5279.5103222009075</v>
      </c>
      <c r="AH204" s="77">
        <v>5290.226388646669</v>
      </c>
      <c r="AI204" s="77">
        <v>5300.7576953261241</v>
      </c>
      <c r="AJ204" s="77">
        <v>5311.4737617718865</v>
      </c>
      <c r="AK204" s="77">
        <v>5322.0050684513426</v>
      </c>
      <c r="AL204" s="77">
        <v>5321.0812696198109</v>
      </c>
      <c r="AM204" s="77">
        <v>5319.9727110219737</v>
      </c>
      <c r="AN204" s="77">
        <v>5318.8641524241366</v>
      </c>
      <c r="AO204" s="77">
        <v>5317.940353592604</v>
      </c>
      <c r="AP204" s="77">
        <v>5316.8317949947677</v>
      </c>
      <c r="AQ204" s="8"/>
    </row>
    <row r="205" spans="2:43" s="21" customFormat="1">
      <c r="B205" s="5"/>
      <c r="C205" s="9"/>
      <c r="D205" s="9"/>
      <c r="E205" s="18"/>
      <c r="F205" s="65" t="s">
        <v>50</v>
      </c>
      <c r="G205" s="82"/>
      <c r="H205" s="77">
        <v>0</v>
      </c>
      <c r="I205" s="77">
        <v>0</v>
      </c>
      <c r="J205" s="77">
        <v>3689.3242622950816</v>
      </c>
      <c r="K205" s="77">
        <v>7410.3460819672136</v>
      </c>
      <c r="L205" s="77">
        <v>11158.606475409837</v>
      </c>
      <c r="M205" s="77">
        <v>14914.233885245902</v>
      </c>
      <c r="N205" s="77">
        <v>18802.499901639345</v>
      </c>
      <c r="O205" s="77">
        <v>22603.686491803277</v>
      </c>
      <c r="P205" s="77">
        <v>26409.116655737711</v>
      </c>
      <c r="Q205" s="77">
        <v>30214.589901639345</v>
      </c>
      <c r="R205" s="77">
        <v>33907.662295081966</v>
      </c>
      <c r="S205" s="77">
        <v>38077.458196721316</v>
      </c>
      <c r="T205" s="77">
        <v>42329.648360655738</v>
      </c>
      <c r="U205" s="77">
        <v>42772.315573770502</v>
      </c>
      <c r="V205" s="77">
        <v>43216.598360655735</v>
      </c>
      <c r="W205" s="77">
        <v>43578.486885245897</v>
      </c>
      <c r="X205" s="77">
        <v>43938.759836065583</v>
      </c>
      <c r="Y205" s="77">
        <v>44300.648360655738</v>
      </c>
      <c r="Z205" s="77">
        <v>44660.921311475409</v>
      </c>
      <c r="AA205" s="77">
        <v>45024.425409836062</v>
      </c>
      <c r="AB205" s="77">
        <v>45232.834426229514</v>
      </c>
      <c r="AC205" s="77">
        <v>45442.85901639345</v>
      </c>
      <c r="AD205" s="77">
        <v>45651.268032786887</v>
      </c>
      <c r="AE205" s="77">
        <v>45862.908196721306</v>
      </c>
      <c r="AF205" s="77">
        <v>46071.317213114758</v>
      </c>
      <c r="AG205" s="77">
        <v>46165.020491803276</v>
      </c>
      <c r="AH205" s="77">
        <v>46258.723770491808</v>
      </c>
      <c r="AI205" s="77">
        <v>46350.81147540985</v>
      </c>
      <c r="AJ205" s="77">
        <v>46444.51475409836</v>
      </c>
      <c r="AK205" s="77">
        <v>46536.602459016394</v>
      </c>
      <c r="AL205" s="77">
        <v>46528.524590163935</v>
      </c>
      <c r="AM205" s="77">
        <v>46518.831147540986</v>
      </c>
      <c r="AN205" s="77">
        <v>46509.137704918037</v>
      </c>
      <c r="AO205" s="77">
        <v>46501.059836065571</v>
      </c>
      <c r="AP205" s="77">
        <v>46491.366393442629</v>
      </c>
      <c r="AQ205" s="8"/>
    </row>
    <row r="206" spans="2:43" s="21" customFormat="1">
      <c r="B206" s="5"/>
      <c r="C206" s="9"/>
      <c r="D206" s="9"/>
      <c r="E206" s="18"/>
      <c r="F206" s="16"/>
      <c r="G206" s="84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"/>
    </row>
    <row r="207" spans="2:43" s="21" customFormat="1">
      <c r="B207" s="5"/>
      <c r="E207" s="36">
        <f>E200+1</f>
        <v>2</v>
      </c>
      <c r="F207" s="37" t="str">
        <f>LOOKUP(E207,CAPEX!$E$11:$E$17,CAPEX!$F$11:$F$17)</f>
        <v>Pirai</v>
      </c>
      <c r="G207" s="85"/>
      <c r="H207" s="76">
        <f t="shared" ref="H207:AP207" si="482">SUM(H208:H212)</f>
        <v>460208.28133219166</v>
      </c>
      <c r="I207" s="76">
        <f t="shared" si="482"/>
        <v>469309.39028394065</v>
      </c>
      <c r="J207" s="76">
        <f t="shared" si="482"/>
        <v>757958.44895850972</v>
      </c>
      <c r="K207" s="76">
        <f t="shared" si="482"/>
        <v>1030696.4916476939</v>
      </c>
      <c r="L207" s="76">
        <f t="shared" si="482"/>
        <v>1295019.4569808953</v>
      </c>
      <c r="M207" s="76">
        <f t="shared" si="482"/>
        <v>1551413.7541065558</v>
      </c>
      <c r="N207" s="76">
        <f t="shared" si="482"/>
        <v>1523863.3274527525</v>
      </c>
      <c r="O207" s="76">
        <f t="shared" si="482"/>
        <v>1503520.6846599288</v>
      </c>
      <c r="P207" s="76">
        <f t="shared" si="482"/>
        <v>1481807.6198854032</v>
      </c>
      <c r="Q207" s="76">
        <f t="shared" si="482"/>
        <v>1458494.5521270854</v>
      </c>
      <c r="R207" s="76">
        <f t="shared" si="482"/>
        <v>1428029.1531498306</v>
      </c>
      <c r="S207" s="76">
        <f t="shared" si="482"/>
        <v>1444664.9457627654</v>
      </c>
      <c r="T207" s="76">
        <f t="shared" si="482"/>
        <v>1461353.7186069514</v>
      </c>
      <c r="U207" s="76">
        <f t="shared" si="482"/>
        <v>1477989.5112198868</v>
      </c>
      <c r="V207" s="76">
        <f t="shared" si="482"/>
        <v>1494625.3038328215</v>
      </c>
      <c r="W207" s="76">
        <f t="shared" si="482"/>
        <v>1510572.3534394882</v>
      </c>
      <c r="X207" s="76">
        <f t="shared" si="482"/>
        <v>1526466.4228149042</v>
      </c>
      <c r="Y207" s="76">
        <f t="shared" si="482"/>
        <v>1542466.4526528225</v>
      </c>
      <c r="Z207" s="76">
        <f t="shared" si="482"/>
        <v>1558360.5220282376</v>
      </c>
      <c r="AA207" s="76">
        <f t="shared" si="482"/>
        <v>1574254.5914036534</v>
      </c>
      <c r="AB207" s="76">
        <f t="shared" si="482"/>
        <v>1583738.0527976512</v>
      </c>
      <c r="AC207" s="76">
        <f t="shared" si="482"/>
        <v>1593168.5339603978</v>
      </c>
      <c r="AD207" s="76">
        <f t="shared" si="482"/>
        <v>1602599.015123144</v>
      </c>
      <c r="AE207" s="76">
        <f t="shared" si="482"/>
        <v>1612082.4765171423</v>
      </c>
      <c r="AF207" s="76">
        <f t="shared" si="482"/>
        <v>1621459.9774486369</v>
      </c>
      <c r="AG207" s="76">
        <f t="shared" si="482"/>
        <v>1626758.0005737755</v>
      </c>
      <c r="AH207" s="76">
        <f t="shared" si="482"/>
        <v>1631950.0632364114</v>
      </c>
      <c r="AI207" s="76">
        <f t="shared" si="482"/>
        <v>1637142.1258990469</v>
      </c>
      <c r="AJ207" s="76">
        <f t="shared" si="482"/>
        <v>1642440.149024186</v>
      </c>
      <c r="AK207" s="76">
        <f t="shared" si="482"/>
        <v>1647579.2314555696</v>
      </c>
      <c r="AL207" s="76">
        <f t="shared" si="482"/>
        <v>1649062.6779306086</v>
      </c>
      <c r="AM207" s="76">
        <f t="shared" si="482"/>
        <v>1650599.1046368987</v>
      </c>
      <c r="AN207" s="76">
        <f t="shared" si="482"/>
        <v>1651976.5906494348</v>
      </c>
      <c r="AO207" s="76">
        <f t="shared" si="482"/>
        <v>1653460.0371244734</v>
      </c>
      <c r="AP207" s="76">
        <f t="shared" si="482"/>
        <v>1654943.4835995124</v>
      </c>
      <c r="AQ207" s="8"/>
    </row>
    <row r="208" spans="2:43" s="21" customFormat="1">
      <c r="B208" s="5"/>
      <c r="C208" s="9"/>
      <c r="D208" s="9"/>
      <c r="E208" s="18"/>
      <c r="F208" s="65" t="s">
        <v>2</v>
      </c>
      <c r="G208" s="82"/>
      <c r="H208" s="77">
        <v>0</v>
      </c>
      <c r="I208" s="77">
        <v>3352.440225806452</v>
      </c>
      <c r="J208" s="77">
        <v>10828.721719124425</v>
      </c>
      <c r="K208" s="77">
        <v>22087.870714285713</v>
      </c>
      <c r="L208" s="77">
        <v>37003.097834101383</v>
      </c>
      <c r="M208" s="77">
        <v>55411.440552995402</v>
      </c>
      <c r="N208" s="77">
        <v>65312.914976958535</v>
      </c>
      <c r="O208" s="77">
        <v>75181.198790322582</v>
      </c>
      <c r="P208" s="77">
        <v>74095.470967741931</v>
      </c>
      <c r="Q208" s="77">
        <v>72929.737500000003</v>
      </c>
      <c r="R208" s="77">
        <v>71406.362903225803</v>
      </c>
      <c r="S208" s="77">
        <v>72238.209677419349</v>
      </c>
      <c r="T208" s="77">
        <v>73072.705645161288</v>
      </c>
      <c r="U208" s="77">
        <v>73904.552419354834</v>
      </c>
      <c r="V208" s="77">
        <v>74736.399193548379</v>
      </c>
      <c r="W208" s="77">
        <v>75533.806451612909</v>
      </c>
      <c r="X208" s="77">
        <v>76328.56451612903</v>
      </c>
      <c r="Y208" s="77">
        <v>77128.620967741939</v>
      </c>
      <c r="Z208" s="77">
        <v>77923.379032258061</v>
      </c>
      <c r="AA208" s="77">
        <v>78718.137096774197</v>
      </c>
      <c r="AB208" s="77">
        <v>79192.342741935485</v>
      </c>
      <c r="AC208" s="77">
        <v>79663.899193548379</v>
      </c>
      <c r="AD208" s="77">
        <v>80135.455645161288</v>
      </c>
      <c r="AE208" s="77">
        <v>80609.661290322576</v>
      </c>
      <c r="AF208" s="77">
        <v>81078.568548387091</v>
      </c>
      <c r="AG208" s="77">
        <v>81343.487903225818</v>
      </c>
      <c r="AH208" s="77">
        <v>81603.108870967742</v>
      </c>
      <c r="AI208" s="77">
        <v>81862.729838709682</v>
      </c>
      <c r="AJ208" s="77">
        <v>82127.649193548379</v>
      </c>
      <c r="AK208" s="77">
        <v>82384.620967741925</v>
      </c>
      <c r="AL208" s="77">
        <v>82458.798387096787</v>
      </c>
      <c r="AM208" s="77">
        <v>82535.625</v>
      </c>
      <c r="AN208" s="77">
        <v>82604.504032258061</v>
      </c>
      <c r="AO208" s="77">
        <v>82678.681451612909</v>
      </c>
      <c r="AP208" s="77">
        <v>82752.858870967742</v>
      </c>
      <c r="AQ208" s="8"/>
    </row>
    <row r="209" spans="2:43" s="21" customFormat="1">
      <c r="B209" s="5"/>
      <c r="C209" s="9"/>
      <c r="D209" s="9"/>
      <c r="E209" s="18"/>
      <c r="F209" s="65" t="s">
        <v>47</v>
      </c>
      <c r="G209" s="82"/>
      <c r="H209" s="77">
        <v>428023.10460000002</v>
      </c>
      <c r="I209" s="77">
        <v>433135.27717419359</v>
      </c>
      <c r="J209" s="77">
        <v>694121.06219587557</v>
      </c>
      <c r="K209" s="77">
        <v>936525.71828571439</v>
      </c>
      <c r="L209" s="77">
        <v>1167447.7366658987</v>
      </c>
      <c r="M209" s="77">
        <v>1387502.4714470047</v>
      </c>
      <c r="N209" s="77">
        <v>1351977.3400230415</v>
      </c>
      <c r="O209" s="77">
        <v>1323189.0987096773</v>
      </c>
      <c r="P209" s="77">
        <v>1304080.2890322579</v>
      </c>
      <c r="Q209" s="77">
        <v>1283563.3800000001</v>
      </c>
      <c r="R209" s="77">
        <v>1256751.9870967742</v>
      </c>
      <c r="S209" s="77">
        <v>1271392.4903225806</v>
      </c>
      <c r="T209" s="77">
        <v>1286079.6193548385</v>
      </c>
      <c r="U209" s="77">
        <v>1300720.1225806451</v>
      </c>
      <c r="V209" s="77">
        <v>1315360.6258064515</v>
      </c>
      <c r="W209" s="77">
        <v>1329394.993548387</v>
      </c>
      <c r="X209" s="77">
        <v>1343382.7354838711</v>
      </c>
      <c r="Y209" s="77">
        <v>1357463.729032258</v>
      </c>
      <c r="Z209" s="77">
        <v>1371451.4709677419</v>
      </c>
      <c r="AA209" s="77">
        <v>1385439.2129032258</v>
      </c>
      <c r="AB209" s="77">
        <v>1393785.2322580644</v>
      </c>
      <c r="AC209" s="77">
        <v>1402084.6258064518</v>
      </c>
      <c r="AD209" s="77">
        <v>1410384.0193548386</v>
      </c>
      <c r="AE209" s="77">
        <v>1418730.0387096775</v>
      </c>
      <c r="AF209" s="77">
        <v>1426982.8064516126</v>
      </c>
      <c r="AG209" s="77">
        <v>1431645.3870967741</v>
      </c>
      <c r="AH209" s="77">
        <v>1436214.7161290322</v>
      </c>
      <c r="AI209" s="77">
        <v>1440784.0451612903</v>
      </c>
      <c r="AJ209" s="77">
        <v>1445446.6258064518</v>
      </c>
      <c r="AK209" s="77">
        <v>1449969.3290322579</v>
      </c>
      <c r="AL209" s="77">
        <v>1451274.8516129032</v>
      </c>
      <c r="AM209" s="77">
        <v>1452627</v>
      </c>
      <c r="AN209" s="77">
        <v>1453839.270967742</v>
      </c>
      <c r="AO209" s="77">
        <v>1455144.7935483868</v>
      </c>
      <c r="AP209" s="77">
        <v>1456450.3161290321</v>
      </c>
      <c r="AQ209" s="8"/>
    </row>
    <row r="210" spans="2:43" s="21" customFormat="1">
      <c r="B210" s="5"/>
      <c r="C210" s="9"/>
      <c r="D210" s="9"/>
      <c r="E210" s="18"/>
      <c r="F210" s="65" t="s">
        <v>48</v>
      </c>
      <c r="G210" s="82"/>
      <c r="H210" s="77">
        <v>13057.443998423501</v>
      </c>
      <c r="I210" s="77">
        <v>13315.668861559405</v>
      </c>
      <c r="J210" s="77">
        <v>21505.480022563399</v>
      </c>
      <c r="K210" s="77">
        <v>29243.849502453395</v>
      </c>
      <c r="L210" s="77">
        <v>36743.458825746304</v>
      </c>
      <c r="M210" s="77">
        <v>44018.108831048783</v>
      </c>
      <c r="N210" s="77">
        <v>43236.423303523392</v>
      </c>
      <c r="O210" s="77">
        <v>42659.243513802277</v>
      </c>
      <c r="P210" s="77">
        <v>42043.180876887534</v>
      </c>
      <c r="Q210" s="77">
        <v>41381.721513738958</v>
      </c>
      <c r="R210" s="77">
        <v>40517.329765108108</v>
      </c>
      <c r="S210" s="77">
        <v>40989.335461711358</v>
      </c>
      <c r="T210" s="77">
        <v>41462.844361170042</v>
      </c>
      <c r="U210" s="77">
        <v>41934.850057773278</v>
      </c>
      <c r="V210" s="77">
        <v>42406.855754376527</v>
      </c>
      <c r="W210" s="77">
        <v>42859.319813859256</v>
      </c>
      <c r="X210" s="77">
        <v>43310.280670486572</v>
      </c>
      <c r="Y210" s="77">
        <v>43764.247932824721</v>
      </c>
      <c r="Z210" s="77">
        <v>44215.208789452023</v>
      </c>
      <c r="AA210" s="77">
        <v>44666.169646079332</v>
      </c>
      <c r="AB210" s="77">
        <v>44935.242957200302</v>
      </c>
      <c r="AC210" s="77">
        <v>45202.813065465823</v>
      </c>
      <c r="AD210" s="77">
        <v>45470.383173731367</v>
      </c>
      <c r="AE210" s="77">
        <v>45739.456484852337</v>
      </c>
      <c r="AF210" s="77">
        <v>46005.523390262439</v>
      </c>
      <c r="AG210" s="77">
        <v>46155.843675804877</v>
      </c>
      <c r="AH210" s="77">
        <v>46303.15755563647</v>
      </c>
      <c r="AI210" s="77">
        <v>46450.471435468047</v>
      </c>
      <c r="AJ210" s="77">
        <v>46600.791721010479</v>
      </c>
      <c r="AK210" s="77">
        <v>46746.602397986651</v>
      </c>
      <c r="AL210" s="77">
        <v>46788.692077938518</v>
      </c>
      <c r="AM210" s="77">
        <v>46832.284960745834</v>
      </c>
      <c r="AN210" s="77">
        <v>46871.368234986861</v>
      </c>
      <c r="AO210" s="77">
        <v>46913.457914938743</v>
      </c>
      <c r="AP210" s="77">
        <v>46955.547594890639</v>
      </c>
      <c r="AQ210" s="8"/>
    </row>
    <row r="211" spans="2:43" s="21" customFormat="1">
      <c r="B211" s="5"/>
      <c r="C211" s="9"/>
      <c r="D211" s="9"/>
      <c r="E211" s="18"/>
      <c r="F211" s="65" t="s">
        <v>49</v>
      </c>
      <c r="G211" s="82"/>
      <c r="H211" s="77">
        <v>948.48261489759102</v>
      </c>
      <c r="I211" s="77">
        <v>967.23986887840692</v>
      </c>
      <c r="J211" s="77">
        <v>1562.1414059973408</v>
      </c>
      <c r="K211" s="77">
        <v>2124.2505691854758</v>
      </c>
      <c r="L211" s="77">
        <v>2669.0163795941621</v>
      </c>
      <c r="M211" s="77">
        <v>3197.4413194466429</v>
      </c>
      <c r="N211" s="77">
        <v>3140.6602883915289</v>
      </c>
      <c r="O211" s="77">
        <v>3098.7343956757099</v>
      </c>
      <c r="P211" s="77">
        <v>3053.9840830668909</v>
      </c>
      <c r="Q211" s="77">
        <v>3005.9361874386645</v>
      </c>
      <c r="R211" s="77">
        <v>2943.1474405647532</v>
      </c>
      <c r="S211" s="77">
        <v>2977.4335686473137</v>
      </c>
      <c r="T211" s="77">
        <v>3011.8288882205829</v>
      </c>
      <c r="U211" s="77">
        <v>3046.1150163031439</v>
      </c>
      <c r="V211" s="77">
        <v>3080.4011443857039</v>
      </c>
      <c r="W211" s="77">
        <v>3113.2677830890493</v>
      </c>
      <c r="X211" s="77">
        <v>3146.0252303016878</v>
      </c>
      <c r="Y211" s="77">
        <v>3179.001060495742</v>
      </c>
      <c r="Z211" s="77">
        <v>3211.7585077083786</v>
      </c>
      <c r="AA211" s="77">
        <v>3244.5159549210166</v>
      </c>
      <c r="AB211" s="77">
        <v>3264.0612317578898</v>
      </c>
      <c r="AC211" s="77">
        <v>3283.4973171040547</v>
      </c>
      <c r="AD211" s="77">
        <v>3302.93340245022</v>
      </c>
      <c r="AE211" s="77">
        <v>3322.4786792870932</v>
      </c>
      <c r="AF211" s="77">
        <v>3341.8055731425493</v>
      </c>
      <c r="AG211" s="77">
        <v>3352.7247222134288</v>
      </c>
      <c r="AH211" s="77">
        <v>3363.4254883028902</v>
      </c>
      <c r="AI211" s="77">
        <v>3374.1262543923513</v>
      </c>
      <c r="AJ211" s="77">
        <v>3385.0454034632307</v>
      </c>
      <c r="AK211" s="77">
        <v>3395.636978061983</v>
      </c>
      <c r="AL211" s="77">
        <v>3398.6943398018298</v>
      </c>
      <c r="AM211" s="77">
        <v>3401.8608930323844</v>
      </c>
      <c r="AN211" s="77">
        <v>3404.6998717908127</v>
      </c>
      <c r="AO211" s="77">
        <v>3407.7572335306591</v>
      </c>
      <c r="AP211" s="77">
        <v>3410.8145952705063</v>
      </c>
      <c r="AQ211" s="8"/>
    </row>
    <row r="212" spans="2:43" s="21" customFormat="1">
      <c r="B212" s="5"/>
      <c r="C212" s="9"/>
      <c r="D212" s="9"/>
      <c r="E212" s="18"/>
      <c r="F212" s="65" t="s">
        <v>50</v>
      </c>
      <c r="G212" s="82"/>
      <c r="H212" s="77">
        <v>18179.250118870495</v>
      </c>
      <c r="I212" s="77">
        <v>18538.764153502801</v>
      </c>
      <c r="J212" s="77">
        <v>29941.043614949031</v>
      </c>
      <c r="K212" s="77">
        <v>40714.802576054957</v>
      </c>
      <c r="L212" s="77">
        <v>51156.14727555478</v>
      </c>
      <c r="M212" s="77">
        <v>61284.291956060668</v>
      </c>
      <c r="N212" s="77">
        <v>60195.988860837635</v>
      </c>
      <c r="O212" s="77">
        <v>59392.409250451114</v>
      </c>
      <c r="P212" s="77">
        <v>58534.694925448741</v>
      </c>
      <c r="Q212" s="77">
        <v>57613.776925907754</v>
      </c>
      <c r="R212" s="77">
        <v>56410.325944157776</v>
      </c>
      <c r="S212" s="77">
        <v>57067.476732406845</v>
      </c>
      <c r="T212" s="77">
        <v>57726.720357561171</v>
      </c>
      <c r="U212" s="77">
        <v>58383.871145810248</v>
      </c>
      <c r="V212" s="77">
        <v>59041.021934059332</v>
      </c>
      <c r="W212" s="77">
        <v>59670.965842540114</v>
      </c>
      <c r="X212" s="77">
        <v>60298.816914115683</v>
      </c>
      <c r="Y212" s="77">
        <v>60930.853659501729</v>
      </c>
      <c r="Z212" s="77">
        <v>61558.704731077276</v>
      </c>
      <c r="AA212" s="77">
        <v>62186.555802652823</v>
      </c>
      <c r="AB212" s="77">
        <v>62561.173608692894</v>
      </c>
      <c r="AC212" s="77">
        <v>62933.69857782773</v>
      </c>
      <c r="AD212" s="77">
        <v>63306.223546962545</v>
      </c>
      <c r="AE212" s="77">
        <v>63680.841353002645</v>
      </c>
      <c r="AF212" s="77">
        <v>64051.273485232196</v>
      </c>
      <c r="AG212" s="77">
        <v>64260.557175757385</v>
      </c>
      <c r="AH212" s="77">
        <v>64465.655192472062</v>
      </c>
      <c r="AI212" s="77">
        <v>64670.75320918674</v>
      </c>
      <c r="AJ212" s="77">
        <v>64880.036899711922</v>
      </c>
      <c r="AK212" s="77">
        <v>65083.04207952135</v>
      </c>
      <c r="AL212" s="77">
        <v>65141.641512868402</v>
      </c>
      <c r="AM212" s="77">
        <v>65202.33378312071</v>
      </c>
      <c r="AN212" s="77">
        <v>65256.747542657249</v>
      </c>
      <c r="AO212" s="77">
        <v>65315.346976004301</v>
      </c>
      <c r="AP212" s="77">
        <v>65373.946409351352</v>
      </c>
      <c r="AQ212" s="8"/>
    </row>
    <row r="213" spans="2:43" s="21" customFormat="1">
      <c r="B213" s="5"/>
      <c r="C213" s="9"/>
      <c r="D213" s="9"/>
      <c r="E213" s="18"/>
      <c r="F213" s="16"/>
      <c r="G213" s="84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"/>
    </row>
    <row r="214" spans="2:43" s="21" customFormat="1">
      <c r="B214" s="5"/>
      <c r="E214" s="36">
        <f>E207+1</f>
        <v>3</v>
      </c>
      <c r="F214" s="37" t="str">
        <f>LOOKUP(E214,CAPEX!$E$11:$E$17,CAPEX!$F$11:$F$17)</f>
        <v>Rio Claro</v>
      </c>
      <c r="G214" s="85"/>
      <c r="H214" s="76">
        <f t="shared" ref="H214:AP214" si="483">SUM(H215:H219)</f>
        <v>0</v>
      </c>
      <c r="I214" s="76">
        <f t="shared" si="483"/>
        <v>0</v>
      </c>
      <c r="J214" s="76">
        <f t="shared" si="483"/>
        <v>251967.42734375002</v>
      </c>
      <c r="K214" s="76">
        <f t="shared" si="483"/>
        <v>496289.58749999979</v>
      </c>
      <c r="L214" s="76">
        <f t="shared" si="483"/>
        <v>736589.22333333315</v>
      </c>
      <c r="M214" s="76">
        <f t="shared" si="483"/>
        <v>969588.05312499998</v>
      </c>
      <c r="N214" s="76">
        <f t="shared" si="483"/>
        <v>950948.7958333334</v>
      </c>
      <c r="O214" s="76">
        <f t="shared" si="483"/>
        <v>937429.24906249996</v>
      </c>
      <c r="P214" s="76">
        <f t="shared" si="483"/>
        <v>923513.97765624989</v>
      </c>
      <c r="Q214" s="76">
        <f t="shared" si="483"/>
        <v>903162.37229166669</v>
      </c>
      <c r="R214" s="76">
        <f t="shared" si="483"/>
        <v>886231.40624999988</v>
      </c>
      <c r="S214" s="76">
        <f t="shared" si="483"/>
        <v>892814.52343750012</v>
      </c>
      <c r="T214" s="76">
        <f t="shared" si="483"/>
        <v>899287</v>
      </c>
      <c r="U214" s="76">
        <f t="shared" si="483"/>
        <v>905814.79687500012</v>
      </c>
      <c r="V214" s="76">
        <f t="shared" si="483"/>
        <v>912342.59374999988</v>
      </c>
      <c r="W214" s="76">
        <f t="shared" si="483"/>
        <v>916657.578125</v>
      </c>
      <c r="X214" s="76">
        <f t="shared" si="483"/>
        <v>921027.8828125</v>
      </c>
      <c r="Y214" s="76">
        <f t="shared" si="483"/>
        <v>925342.86718749988</v>
      </c>
      <c r="Z214" s="76">
        <f t="shared" si="483"/>
        <v>929657.8515625</v>
      </c>
      <c r="AA214" s="76">
        <f t="shared" si="483"/>
        <v>934028.15625000012</v>
      </c>
      <c r="AB214" s="76">
        <f t="shared" si="483"/>
        <v>936296.2890625</v>
      </c>
      <c r="AC214" s="76">
        <f t="shared" si="483"/>
        <v>938509.10156249988</v>
      </c>
      <c r="AD214" s="76">
        <f t="shared" si="483"/>
        <v>940777.234375</v>
      </c>
      <c r="AE214" s="76">
        <f t="shared" si="483"/>
        <v>943045.3671875</v>
      </c>
      <c r="AF214" s="76">
        <f t="shared" si="483"/>
        <v>945313.5</v>
      </c>
      <c r="AG214" s="76">
        <f t="shared" si="483"/>
        <v>945756.06249999988</v>
      </c>
      <c r="AH214" s="76">
        <f t="shared" si="483"/>
        <v>946198.62500000012</v>
      </c>
      <c r="AI214" s="76">
        <f t="shared" si="483"/>
        <v>946585.86718749988</v>
      </c>
      <c r="AJ214" s="76">
        <f t="shared" si="483"/>
        <v>947028.42968750012</v>
      </c>
      <c r="AK214" s="76">
        <f t="shared" si="483"/>
        <v>947360.3515625</v>
      </c>
      <c r="AL214" s="76">
        <f t="shared" si="483"/>
        <v>946198.62500000012</v>
      </c>
      <c r="AM214" s="76">
        <f t="shared" si="483"/>
        <v>945036.89843750012</v>
      </c>
      <c r="AN214" s="76">
        <f t="shared" si="483"/>
        <v>943764.53124999988</v>
      </c>
      <c r="AO214" s="76">
        <f t="shared" si="483"/>
        <v>942602.8046875</v>
      </c>
      <c r="AP214" s="76">
        <f t="shared" si="483"/>
        <v>941385.7578125</v>
      </c>
      <c r="AQ214" s="8"/>
    </row>
    <row r="215" spans="2:43" s="21" customFormat="1">
      <c r="B215" s="5"/>
      <c r="C215" s="9"/>
      <c r="D215" s="9"/>
      <c r="E215" s="18"/>
      <c r="F215" s="65" t="s">
        <v>2</v>
      </c>
      <c r="G215" s="82"/>
      <c r="H215" s="77">
        <v>0</v>
      </c>
      <c r="I215" s="77">
        <v>0</v>
      </c>
      <c r="J215" s="77">
        <v>3599.5346763392863</v>
      </c>
      <c r="K215" s="77">
        <v>10634.776875</v>
      </c>
      <c r="L215" s="77">
        <v>21045.406380952383</v>
      </c>
      <c r="M215" s="77">
        <v>34628.144754464287</v>
      </c>
      <c r="N215" s="77">
        <v>40754.948392857143</v>
      </c>
      <c r="O215" s="77">
        <v>46871.462453125001</v>
      </c>
      <c r="P215" s="77">
        <v>46175.698882812503</v>
      </c>
      <c r="Q215" s="77">
        <v>45158.118614583342</v>
      </c>
      <c r="R215" s="77">
        <v>44311.5703125</v>
      </c>
      <c r="S215" s="77">
        <v>44640.726171875001</v>
      </c>
      <c r="T215" s="77">
        <v>44964.35</v>
      </c>
      <c r="U215" s="77">
        <v>45290.739843750001</v>
      </c>
      <c r="V215" s="77">
        <v>45617.129687499997</v>
      </c>
      <c r="W215" s="77">
        <v>45832.87890625</v>
      </c>
      <c r="X215" s="77">
        <v>46051.394140625001</v>
      </c>
      <c r="Y215" s="77">
        <v>46267.143359375004</v>
      </c>
      <c r="Z215" s="77">
        <v>46482.892578125</v>
      </c>
      <c r="AA215" s="77">
        <v>46701.407812500001</v>
      </c>
      <c r="AB215" s="77">
        <v>46814.814453125</v>
      </c>
      <c r="AC215" s="77">
        <v>46925.455078125</v>
      </c>
      <c r="AD215" s="77">
        <v>47038.861718749999</v>
      </c>
      <c r="AE215" s="77">
        <v>47152.268359374997</v>
      </c>
      <c r="AF215" s="77">
        <v>47265.675000000003</v>
      </c>
      <c r="AG215" s="77">
        <v>47287.803124999999</v>
      </c>
      <c r="AH215" s="77">
        <v>47309.931250000001</v>
      </c>
      <c r="AI215" s="77">
        <v>47329.293359374999</v>
      </c>
      <c r="AJ215" s="77">
        <v>47351.421484375001</v>
      </c>
      <c r="AK215" s="77">
        <v>47368.017578125</v>
      </c>
      <c r="AL215" s="77">
        <v>47309.931250000001</v>
      </c>
      <c r="AM215" s="77">
        <v>47251.844921874996</v>
      </c>
      <c r="AN215" s="77">
        <v>47188.2265625</v>
      </c>
      <c r="AO215" s="77">
        <v>47130.140234375001</v>
      </c>
      <c r="AP215" s="77">
        <v>47069.287890625004</v>
      </c>
      <c r="AQ215" s="8"/>
    </row>
    <row r="216" spans="2:43" s="21" customFormat="1">
      <c r="B216" s="5"/>
      <c r="C216" s="9"/>
      <c r="D216" s="9"/>
      <c r="E216" s="18"/>
      <c r="F216" s="65" t="s">
        <v>47</v>
      </c>
      <c r="G216" s="82"/>
      <c r="H216" s="77">
        <v>0</v>
      </c>
      <c r="I216" s="77">
        <v>0</v>
      </c>
      <c r="J216" s="77">
        <v>238289.19557366075</v>
      </c>
      <c r="K216" s="77">
        <v>465803.22712499986</v>
      </c>
      <c r="L216" s="77">
        <v>686080.24801904755</v>
      </c>
      <c r="M216" s="77">
        <v>896176.38624553557</v>
      </c>
      <c r="N216" s="77">
        <v>872155.89560714294</v>
      </c>
      <c r="O216" s="77">
        <v>853060.61664687493</v>
      </c>
      <c r="P216" s="77">
        <v>840397.71966718743</v>
      </c>
      <c r="Q216" s="77">
        <v>821877.7587854166</v>
      </c>
      <c r="R216" s="77">
        <v>806470.57968750002</v>
      </c>
      <c r="S216" s="77">
        <v>812461.2163281251</v>
      </c>
      <c r="T216" s="77">
        <v>818351.17</v>
      </c>
      <c r="U216" s="77">
        <v>824291.46515625005</v>
      </c>
      <c r="V216" s="77">
        <v>830231.76031249994</v>
      </c>
      <c r="W216" s="77">
        <v>834158.39609375002</v>
      </c>
      <c r="X216" s="77">
        <v>838135.37335937493</v>
      </c>
      <c r="Y216" s="77">
        <v>842062.0091406249</v>
      </c>
      <c r="Z216" s="77">
        <v>845988.64492187498</v>
      </c>
      <c r="AA216" s="77">
        <v>849965.6221875</v>
      </c>
      <c r="AB216" s="77">
        <v>852029.623046875</v>
      </c>
      <c r="AC216" s="77">
        <v>854043.28242187493</v>
      </c>
      <c r="AD216" s="77">
        <v>856107.28328125004</v>
      </c>
      <c r="AE216" s="77">
        <v>858171.28414062504</v>
      </c>
      <c r="AF216" s="77">
        <v>860235.28500000003</v>
      </c>
      <c r="AG216" s="77">
        <v>860638.01687499997</v>
      </c>
      <c r="AH216" s="77">
        <v>861040.74875000003</v>
      </c>
      <c r="AI216" s="77">
        <v>861393.1391406249</v>
      </c>
      <c r="AJ216" s="77">
        <v>861795.87101562496</v>
      </c>
      <c r="AK216" s="77">
        <v>862097.919921875</v>
      </c>
      <c r="AL216" s="77">
        <v>861040.74875000003</v>
      </c>
      <c r="AM216" s="77">
        <v>859983.57757812506</v>
      </c>
      <c r="AN216" s="77">
        <v>858825.72343749995</v>
      </c>
      <c r="AO216" s="77">
        <v>857768.55226562498</v>
      </c>
      <c r="AP216" s="77">
        <v>856661.03960937506</v>
      </c>
      <c r="AQ216" s="8"/>
    </row>
    <row r="217" spans="2:43" s="21" customFormat="1">
      <c r="B217" s="5"/>
      <c r="C217" s="9"/>
      <c r="D217" s="9"/>
      <c r="E217" s="18"/>
      <c r="F217" s="65" t="s">
        <v>48</v>
      </c>
      <c r="G217" s="82"/>
      <c r="H217" s="77">
        <v>0</v>
      </c>
      <c r="I217" s="77">
        <v>0</v>
      </c>
      <c r="J217" s="77">
        <v>4275.8108882575752</v>
      </c>
      <c r="K217" s="77">
        <v>8421.8839090909096</v>
      </c>
      <c r="L217" s="77">
        <v>12499.695911111112</v>
      </c>
      <c r="M217" s="77">
        <v>16453.615446969696</v>
      </c>
      <c r="N217" s="77">
        <v>16137.312898989901</v>
      </c>
      <c r="O217" s="77">
        <v>15907.890287121212</v>
      </c>
      <c r="P217" s="77">
        <v>15671.752348106063</v>
      </c>
      <c r="Q217" s="77">
        <v>15326.391772222225</v>
      </c>
      <c r="R217" s="77">
        <v>15039.078409090911</v>
      </c>
      <c r="S217" s="77">
        <v>15150.791912878787</v>
      </c>
      <c r="T217" s="77">
        <v>15260.627878787878</v>
      </c>
      <c r="U217" s="77">
        <v>15371.402613636365</v>
      </c>
      <c r="V217" s="77">
        <v>15482.177348484847</v>
      </c>
      <c r="W217" s="77">
        <v>15555.401325757575</v>
      </c>
      <c r="X217" s="77">
        <v>15629.564071969697</v>
      </c>
      <c r="Y217" s="77">
        <v>15702.788049242426</v>
      </c>
      <c r="Z217" s="77">
        <v>15776.012026515153</v>
      </c>
      <c r="AA217" s="77">
        <v>15850.174772727274</v>
      </c>
      <c r="AB217" s="77">
        <v>15888.664299242428</v>
      </c>
      <c r="AC217" s="77">
        <v>15926.215056818182</v>
      </c>
      <c r="AD217" s="77">
        <v>15964.704583333334</v>
      </c>
      <c r="AE217" s="77">
        <v>16003.194109848484</v>
      </c>
      <c r="AF217" s="77">
        <v>16041.683636363636</v>
      </c>
      <c r="AG217" s="77">
        <v>16049.193787878787</v>
      </c>
      <c r="AH217" s="77">
        <v>16056.703939393943</v>
      </c>
      <c r="AI217" s="77">
        <v>16063.275321969699</v>
      </c>
      <c r="AJ217" s="77">
        <v>16070.785473484846</v>
      </c>
      <c r="AK217" s="77">
        <v>16076.418087121212</v>
      </c>
      <c r="AL217" s="77">
        <v>16056.703939393943</v>
      </c>
      <c r="AM217" s="77">
        <v>16036.989791666669</v>
      </c>
      <c r="AN217" s="77">
        <v>16015.398106060607</v>
      </c>
      <c r="AO217" s="77">
        <v>15995.683958333335</v>
      </c>
      <c r="AP217" s="77">
        <v>15975.031041666667</v>
      </c>
      <c r="AQ217" s="8"/>
    </row>
    <row r="218" spans="2:43" s="21" customFormat="1">
      <c r="B218" s="5"/>
      <c r="C218" s="9"/>
      <c r="D218" s="9"/>
      <c r="E218" s="18"/>
      <c r="F218" s="65" t="s">
        <v>49</v>
      </c>
      <c r="G218" s="82"/>
      <c r="H218" s="77">
        <v>0</v>
      </c>
      <c r="I218" s="77">
        <v>0</v>
      </c>
      <c r="J218" s="77">
        <v>271.48005639730638</v>
      </c>
      <c r="K218" s="77">
        <v>534.72278787878781</v>
      </c>
      <c r="L218" s="77">
        <v>793.63148641975306</v>
      </c>
      <c r="M218" s="77">
        <v>1044.6739966329965</v>
      </c>
      <c r="N218" s="77">
        <v>1024.591295173962</v>
      </c>
      <c r="O218" s="77">
        <v>1010.0247801346801</v>
      </c>
      <c r="P218" s="77">
        <v>995.03189511784501</v>
      </c>
      <c r="Q218" s="77">
        <v>973.10423950617269</v>
      </c>
      <c r="R218" s="77">
        <v>954.86212121212122</v>
      </c>
      <c r="S218" s="77">
        <v>961.95504208754187</v>
      </c>
      <c r="T218" s="77">
        <v>968.92875420875419</v>
      </c>
      <c r="U218" s="77">
        <v>975.96207070707055</v>
      </c>
      <c r="V218" s="77">
        <v>982.99538720538715</v>
      </c>
      <c r="W218" s="77">
        <v>987.6445286195285</v>
      </c>
      <c r="X218" s="77">
        <v>992.35327441077436</v>
      </c>
      <c r="Y218" s="77">
        <v>997.00241582491572</v>
      </c>
      <c r="Z218" s="77">
        <v>1001.651557239057</v>
      </c>
      <c r="AA218" s="77">
        <v>1006.3603030303028</v>
      </c>
      <c r="AB218" s="77">
        <v>1008.8040824915823</v>
      </c>
      <c r="AC218" s="77">
        <v>1011.1882575757575</v>
      </c>
      <c r="AD218" s="77">
        <v>1013.6320370370368</v>
      </c>
      <c r="AE218" s="77">
        <v>1016.0758164983163</v>
      </c>
      <c r="AF218" s="77">
        <v>1018.5195959595959</v>
      </c>
      <c r="AG218" s="77">
        <v>1018.9964309764308</v>
      </c>
      <c r="AH218" s="77">
        <v>1019.473265993266</v>
      </c>
      <c r="AI218" s="77">
        <v>1019.8904966329964</v>
      </c>
      <c r="AJ218" s="77">
        <v>1020.3673316498315</v>
      </c>
      <c r="AK218" s="77">
        <v>1020.7249579124579</v>
      </c>
      <c r="AL218" s="77">
        <v>1019.473265993266</v>
      </c>
      <c r="AM218" s="77">
        <v>1018.2215740740739</v>
      </c>
      <c r="AN218" s="77">
        <v>1016.8506734006734</v>
      </c>
      <c r="AO218" s="77">
        <v>1015.5989814814812</v>
      </c>
      <c r="AP218" s="77">
        <v>1014.2876851851852</v>
      </c>
      <c r="AQ218" s="8"/>
    </row>
    <row r="219" spans="2:43" s="21" customFormat="1">
      <c r="B219" s="5"/>
      <c r="C219" s="9"/>
      <c r="D219" s="9"/>
      <c r="E219" s="18"/>
      <c r="F219" s="65" t="s">
        <v>50</v>
      </c>
      <c r="G219" s="82"/>
      <c r="H219" s="77">
        <v>0</v>
      </c>
      <c r="I219" s="77">
        <v>0</v>
      </c>
      <c r="J219" s="77">
        <v>5531.4061490951171</v>
      </c>
      <c r="K219" s="77">
        <v>10894.9768030303</v>
      </c>
      <c r="L219" s="77">
        <v>16170.241535802466</v>
      </c>
      <c r="M219" s="77">
        <v>21285.232681397305</v>
      </c>
      <c r="N219" s="77">
        <v>20876.047639169472</v>
      </c>
      <c r="O219" s="77">
        <v>20579.254895244103</v>
      </c>
      <c r="P219" s="77">
        <v>20273.774863026087</v>
      </c>
      <c r="Q219" s="77">
        <v>19826.99887993827</v>
      </c>
      <c r="R219" s="77">
        <v>19455.31571969697</v>
      </c>
      <c r="S219" s="77">
        <v>19599.833982533666</v>
      </c>
      <c r="T219" s="77">
        <v>19741.923367003361</v>
      </c>
      <c r="U219" s="77">
        <v>19885.227190656562</v>
      </c>
      <c r="V219" s="77">
        <v>20028.531014309763</v>
      </c>
      <c r="W219" s="77">
        <v>20123.257270622893</v>
      </c>
      <c r="X219" s="77">
        <v>20219.197966119526</v>
      </c>
      <c r="Y219" s="77">
        <v>20313.924222432659</v>
      </c>
      <c r="Z219" s="77">
        <v>20408.650478745789</v>
      </c>
      <c r="AA219" s="77">
        <v>20504.591174242421</v>
      </c>
      <c r="AB219" s="77">
        <v>20554.383180765992</v>
      </c>
      <c r="AC219" s="77">
        <v>20602.960748106059</v>
      </c>
      <c r="AD219" s="77">
        <v>20652.752754629626</v>
      </c>
      <c r="AE219" s="77">
        <v>20702.544761153196</v>
      </c>
      <c r="AF219" s="77">
        <v>20752.336767676767</v>
      </c>
      <c r="AG219" s="77">
        <v>20762.052281144777</v>
      </c>
      <c r="AH219" s="77">
        <v>20771.767794612791</v>
      </c>
      <c r="AI219" s="77">
        <v>20780.268868897307</v>
      </c>
      <c r="AJ219" s="77">
        <v>20789.984382365317</v>
      </c>
      <c r="AK219" s="77">
        <v>20797.271017466326</v>
      </c>
      <c r="AL219" s="77">
        <v>20771.767794612791</v>
      </c>
      <c r="AM219" s="77">
        <v>20746.264571759253</v>
      </c>
      <c r="AN219" s="77">
        <v>20718.332470538717</v>
      </c>
      <c r="AO219" s="77">
        <v>20692.829247685178</v>
      </c>
      <c r="AP219" s="77">
        <v>20666.111585648148</v>
      </c>
      <c r="AQ219" s="8"/>
    </row>
    <row r="220" spans="2:43" s="21" customFormat="1">
      <c r="B220" s="5"/>
      <c r="C220" s="9"/>
      <c r="D220" s="9"/>
      <c r="E220" s="18"/>
      <c r="F220" s="16"/>
      <c r="G220" s="84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"/>
    </row>
    <row r="221" spans="2:43" s="21" customFormat="1">
      <c r="B221" s="5"/>
      <c r="E221" s="36">
        <f>E214+1</f>
        <v>4</v>
      </c>
      <c r="F221" s="37" t="str">
        <f>LOOKUP(E221,CAPEX!$E$11:$E$17,CAPEX!$F$11:$F$17)</f>
        <v>Itaguai</v>
      </c>
      <c r="G221" s="85"/>
      <c r="H221" s="76">
        <f t="shared" ref="H221" si="484">SUM(H222:H226)</f>
        <v>2610658.38</v>
      </c>
      <c r="I221" s="76">
        <f t="shared" ref="I221" si="485">SUM(I222:I226)</f>
        <v>2648663.3250000002</v>
      </c>
      <c r="J221" s="76">
        <f t="shared" ref="J221" si="486">SUM(J222:J226)</f>
        <v>4000947.3</v>
      </c>
      <c r="K221" s="76">
        <f t="shared" ref="K221" si="487">SUM(K222:K226)</f>
        <v>5680914.0500000007</v>
      </c>
      <c r="L221" s="76">
        <f t="shared" ref="L221" si="488">SUM(L222:L226)</f>
        <v>7540355.8125</v>
      </c>
      <c r="M221" s="76">
        <f t="shared" ref="M221" si="489">SUM(M222:M226)</f>
        <v>9676164.1050000004</v>
      </c>
      <c r="N221" s="76">
        <f t="shared" ref="N221" si="490">SUM(N222:N226)</f>
        <v>9589313.6999999993</v>
      </c>
      <c r="O221" s="76">
        <f t="shared" ref="O221" si="491">SUM(O222:O226)</f>
        <v>9446600.6999999993</v>
      </c>
      <c r="P221" s="76">
        <f t="shared" ref="P221" si="492">SUM(P222:P226)</f>
        <v>9299524.4999999981</v>
      </c>
      <c r="Q221" s="76">
        <f t="shared" ref="Q221" si="493">SUM(Q222:Q226)</f>
        <v>9148015.7999999989</v>
      </c>
      <c r="R221" s="76">
        <f t="shared" ref="R221" si="494">SUM(R222:R226)</f>
        <v>8955427.5</v>
      </c>
      <c r="S221" s="76">
        <f t="shared" ref="S221" si="495">SUM(S222:S226)</f>
        <v>9000517.5</v>
      </c>
      <c r="T221" s="76">
        <f t="shared" ref="T221" si="496">SUM(T222:T226)</f>
        <v>9045540</v>
      </c>
      <c r="U221" s="76">
        <f t="shared" ref="U221" si="497">SUM(U222:U226)</f>
        <v>9090562.5</v>
      </c>
      <c r="V221" s="76">
        <f t="shared" ref="V221" si="498">SUM(V222:V226)</f>
        <v>9135584.9999999981</v>
      </c>
      <c r="W221" s="76">
        <f t="shared" ref="W221" si="499">SUM(W222:W226)</f>
        <v>9148545</v>
      </c>
      <c r="X221" s="76">
        <f t="shared" ref="X221" si="500">SUM(X222:X226)</f>
        <v>9161505</v>
      </c>
      <c r="Y221" s="76">
        <f t="shared" ref="Y221" si="501">SUM(Y222:Y226)</f>
        <v>9174465</v>
      </c>
      <c r="Z221" s="76">
        <f t="shared" ref="Z221" si="502">SUM(Z222:Z226)</f>
        <v>9187492.5</v>
      </c>
      <c r="AA221" s="76">
        <f t="shared" ref="AA221" si="503">SUM(AA222:AA226)</f>
        <v>9200452.5</v>
      </c>
      <c r="AB221" s="76">
        <f t="shared" ref="AB221" si="504">SUM(AB222:AB226)</f>
        <v>9187087.5</v>
      </c>
      <c r="AC221" s="76">
        <f t="shared" ref="AC221" si="505">SUM(AC222:AC226)</f>
        <v>9173790</v>
      </c>
      <c r="AD221" s="76">
        <f t="shared" ref="AD221" si="506">SUM(AD222:AD226)</f>
        <v>9160425</v>
      </c>
      <c r="AE221" s="76">
        <f t="shared" ref="AE221" si="507">SUM(AE222:AE226)</f>
        <v>9147060</v>
      </c>
      <c r="AF221" s="76">
        <f t="shared" ref="AF221" si="508">SUM(AF222:AF226)</f>
        <v>9133762.5</v>
      </c>
      <c r="AG221" s="76">
        <f t="shared" ref="AG221" si="509">SUM(AG222:AG226)</f>
        <v>9099202.5</v>
      </c>
      <c r="AH221" s="76">
        <f t="shared" ref="AH221" si="510">SUM(AH222:AH226)</f>
        <v>9064710.0000000019</v>
      </c>
      <c r="AI221" s="76">
        <f t="shared" ref="AI221" si="511">SUM(AI222:AI226)</f>
        <v>9030217.5</v>
      </c>
      <c r="AJ221" s="76">
        <f t="shared" ref="AJ221" si="512">SUM(AJ222:AJ226)</f>
        <v>8995725</v>
      </c>
      <c r="AK221" s="76">
        <f t="shared" ref="AK221" si="513">SUM(AK222:AK226)</f>
        <v>8961232.5</v>
      </c>
      <c r="AL221" s="76">
        <f t="shared" ref="AL221" si="514">SUM(AL222:AL226)</f>
        <v>8910742.5000000019</v>
      </c>
      <c r="AM221" s="76">
        <f t="shared" ref="AM221" si="515">SUM(AM222:AM226)</f>
        <v>8860185</v>
      </c>
      <c r="AN221" s="76">
        <f t="shared" ref="AN221" si="516">SUM(AN222:AN226)</f>
        <v>8809695</v>
      </c>
      <c r="AO221" s="76">
        <f t="shared" ref="AO221" si="517">SUM(AO222:AO226)</f>
        <v>8759205</v>
      </c>
      <c r="AP221" s="76">
        <f t="shared" ref="AP221" si="518">SUM(AP222:AP226)</f>
        <v>8708715</v>
      </c>
      <c r="AQ221" s="8"/>
    </row>
    <row r="222" spans="2:43" s="21" customFormat="1">
      <c r="B222" s="5"/>
      <c r="C222" s="9"/>
      <c r="D222" s="9"/>
      <c r="E222" s="18"/>
      <c r="F222" s="65" t="s">
        <v>2</v>
      </c>
      <c r="G222" s="82"/>
      <c r="H222" s="77">
        <v>66528.324452739005</v>
      </c>
      <c r="I222" s="77">
        <v>76773.439019871119</v>
      </c>
      <c r="J222" s="77">
        <v>129983.20808539206</v>
      </c>
      <c r="K222" s="77">
        <v>204458.85997046184</v>
      </c>
      <c r="L222" s="77">
        <v>297790.25276080833</v>
      </c>
      <c r="M222" s="77">
        <v>416029.02903498546</v>
      </c>
      <c r="N222" s="77">
        <v>445880.27987455885</v>
      </c>
      <c r="O222" s="77">
        <v>472330.03500000003</v>
      </c>
      <c r="P222" s="77">
        <v>464976.22500000003</v>
      </c>
      <c r="Q222" s="77">
        <v>457400.79000000004</v>
      </c>
      <c r="R222" s="77">
        <v>447771.37500000006</v>
      </c>
      <c r="S222" s="77">
        <v>450025.87499999994</v>
      </c>
      <c r="T222" s="77">
        <v>452277.00000000006</v>
      </c>
      <c r="U222" s="77">
        <v>454528.125</v>
      </c>
      <c r="V222" s="77">
        <v>456779.25</v>
      </c>
      <c r="W222" s="77">
        <v>457427.24999999994</v>
      </c>
      <c r="X222" s="77">
        <v>458075.25</v>
      </c>
      <c r="Y222" s="77">
        <v>458723.25</v>
      </c>
      <c r="Z222" s="77">
        <v>459374.625</v>
      </c>
      <c r="AA222" s="77">
        <v>460022.62500000006</v>
      </c>
      <c r="AB222" s="77">
        <v>459354.375</v>
      </c>
      <c r="AC222" s="77">
        <v>458689.5</v>
      </c>
      <c r="AD222" s="77">
        <v>458021.25000000006</v>
      </c>
      <c r="AE222" s="77">
        <v>457353.00000000006</v>
      </c>
      <c r="AF222" s="77">
        <v>456688.125</v>
      </c>
      <c r="AG222" s="77">
        <v>454960.12500000012</v>
      </c>
      <c r="AH222" s="77">
        <v>453235.50000000006</v>
      </c>
      <c r="AI222" s="77">
        <v>451510.87500000006</v>
      </c>
      <c r="AJ222" s="77">
        <v>449786.25000000012</v>
      </c>
      <c r="AK222" s="77">
        <v>448061.62500000006</v>
      </c>
      <c r="AL222" s="77">
        <v>445537.12500000006</v>
      </c>
      <c r="AM222" s="77">
        <v>443009.25</v>
      </c>
      <c r="AN222" s="77">
        <v>440484.75</v>
      </c>
      <c r="AO222" s="77">
        <v>437960.25000000006</v>
      </c>
      <c r="AP222" s="77">
        <v>435435.74999999994</v>
      </c>
      <c r="AQ222" s="8"/>
    </row>
    <row r="223" spans="2:43" s="21" customFormat="1">
      <c r="B223" s="5"/>
      <c r="C223" s="9"/>
      <c r="D223" s="9"/>
      <c r="E223" s="18"/>
      <c r="F223" s="65" t="s">
        <v>47</v>
      </c>
      <c r="G223" s="82"/>
      <c r="H223" s="77">
        <v>1839252.2929472611</v>
      </c>
      <c r="I223" s="77">
        <v>1856750.7882301286</v>
      </c>
      <c r="J223" s="77">
        <v>2790708.3209146075</v>
      </c>
      <c r="K223" s="77">
        <v>3942608.3965295381</v>
      </c>
      <c r="L223" s="77">
        <v>5206669.4903641921</v>
      </c>
      <c r="M223" s="77">
        <v>6647570.7676150156</v>
      </c>
      <c r="N223" s="77">
        <v>6554318.7211254407</v>
      </c>
      <c r="O223" s="77">
        <v>6423688.4759999989</v>
      </c>
      <c r="P223" s="77">
        <v>6323676.6599999992</v>
      </c>
      <c r="Q223" s="77">
        <v>6220650.743999999</v>
      </c>
      <c r="R223" s="77">
        <v>6089690.6999999993</v>
      </c>
      <c r="S223" s="77">
        <v>6120351.8999999994</v>
      </c>
      <c r="T223" s="77">
        <v>6150967.1999999983</v>
      </c>
      <c r="U223" s="77">
        <v>6181582.4999999991</v>
      </c>
      <c r="V223" s="77">
        <v>6212197.7999999989</v>
      </c>
      <c r="W223" s="77">
        <v>6221010.5999999996</v>
      </c>
      <c r="X223" s="77">
        <v>6229823.3999999994</v>
      </c>
      <c r="Y223" s="77">
        <v>6238636.2000000002</v>
      </c>
      <c r="Z223" s="77">
        <v>6247494.8999999985</v>
      </c>
      <c r="AA223" s="77">
        <v>6256307.6999999993</v>
      </c>
      <c r="AB223" s="77">
        <v>6247219.4999999991</v>
      </c>
      <c r="AC223" s="77">
        <v>6238177.1999999993</v>
      </c>
      <c r="AD223" s="77">
        <v>6229088.9999999991</v>
      </c>
      <c r="AE223" s="77">
        <v>6220000.7999999998</v>
      </c>
      <c r="AF223" s="77">
        <v>6210958.5</v>
      </c>
      <c r="AG223" s="77">
        <v>6187457.7000000002</v>
      </c>
      <c r="AH223" s="77">
        <v>6164002.8000000007</v>
      </c>
      <c r="AI223" s="77">
        <v>6140547.8999999994</v>
      </c>
      <c r="AJ223" s="77">
        <v>6117092.9999999991</v>
      </c>
      <c r="AK223" s="77">
        <v>6093638.0999999996</v>
      </c>
      <c r="AL223" s="77">
        <v>6059304.9000000004</v>
      </c>
      <c r="AM223" s="77">
        <v>6024925.7999999998</v>
      </c>
      <c r="AN223" s="77">
        <v>5990592.5999999987</v>
      </c>
      <c r="AO223" s="77">
        <v>5956259.3999999994</v>
      </c>
      <c r="AP223" s="77">
        <v>5921926.2000000002</v>
      </c>
      <c r="AQ223" s="8"/>
    </row>
    <row r="224" spans="2:43" s="21" customFormat="1">
      <c r="B224" s="5"/>
      <c r="C224" s="9"/>
      <c r="D224" s="9"/>
      <c r="E224" s="18"/>
      <c r="F224" s="65" t="s">
        <v>48</v>
      </c>
      <c r="G224" s="82"/>
      <c r="H224" s="77">
        <v>253833.33222155174</v>
      </c>
      <c r="I224" s="77">
        <v>257528.5387273707</v>
      </c>
      <c r="J224" s="77">
        <v>389010.60092045466</v>
      </c>
      <c r="K224" s="77">
        <v>552353.13606054091</v>
      </c>
      <c r="L224" s="77">
        <v>733145.95915189071</v>
      </c>
      <c r="M224" s="77">
        <v>940809.7959928097</v>
      </c>
      <c r="N224" s="77">
        <v>932365.3637856585</v>
      </c>
      <c r="O224" s="77">
        <v>918489.4324807995</v>
      </c>
      <c r="P224" s="77">
        <v>904189.26888126985</v>
      </c>
      <c r="Q224" s="77">
        <v>889458.134974138</v>
      </c>
      <c r="R224" s="77">
        <v>870732.84701214742</v>
      </c>
      <c r="S224" s="77">
        <v>875116.93075039203</v>
      </c>
      <c r="T224" s="77">
        <v>879494.4514890284</v>
      </c>
      <c r="U224" s="77">
        <v>883871.97222766478</v>
      </c>
      <c r="V224" s="77">
        <v>888249.49296630092</v>
      </c>
      <c r="W224" s="77">
        <v>889509.58889106591</v>
      </c>
      <c r="X224" s="77">
        <v>890769.6848158309</v>
      </c>
      <c r="Y224" s="77">
        <v>892029.78074059577</v>
      </c>
      <c r="Z224" s="77">
        <v>893296.43966496899</v>
      </c>
      <c r="AA224" s="77">
        <v>894556.53558973374</v>
      </c>
      <c r="AB224" s="77">
        <v>893257.06166731997</v>
      </c>
      <c r="AC224" s="77">
        <v>891964.15074451431</v>
      </c>
      <c r="AD224" s="77">
        <v>890664.67682210053</v>
      </c>
      <c r="AE224" s="77">
        <v>889365.20289968664</v>
      </c>
      <c r="AF224" s="77">
        <v>888072.29197688098</v>
      </c>
      <c r="AG224" s="77">
        <v>884712.03617750783</v>
      </c>
      <c r="AH224" s="77">
        <v>881358.34337774303</v>
      </c>
      <c r="AI224" s="77">
        <v>878004.65057797823</v>
      </c>
      <c r="AJ224" s="77">
        <v>874650.95777821343</v>
      </c>
      <c r="AK224" s="77">
        <v>871297.26497844851</v>
      </c>
      <c r="AL224" s="77">
        <v>866388.14127155195</v>
      </c>
      <c r="AM224" s="77">
        <v>861472.45456504729</v>
      </c>
      <c r="AN224" s="77">
        <v>856563.33085815073</v>
      </c>
      <c r="AO224" s="77">
        <v>851654.20715125394</v>
      </c>
      <c r="AP224" s="77">
        <v>846745.0834443575</v>
      </c>
      <c r="AQ224" s="8"/>
    </row>
    <row r="225" spans="2:43" s="21" customFormat="1">
      <c r="B225" s="5"/>
      <c r="C225" s="9"/>
      <c r="D225" s="9"/>
      <c r="E225" s="18"/>
      <c r="F225" s="65" t="s">
        <v>49</v>
      </c>
      <c r="G225" s="82"/>
      <c r="H225" s="77">
        <v>284492.20042241382</v>
      </c>
      <c r="I225" s="77">
        <v>288633.72675646556</v>
      </c>
      <c r="J225" s="77">
        <v>435996.64738636365</v>
      </c>
      <c r="K225" s="77">
        <v>619068.25913205335</v>
      </c>
      <c r="L225" s="77">
        <v>821697.86499069352</v>
      </c>
      <c r="M225" s="77">
        <v>1054444.0586208857</v>
      </c>
      <c r="N225" s="77">
        <v>1044979.6786716303</v>
      </c>
      <c r="O225" s="77">
        <v>1029427.7643691226</v>
      </c>
      <c r="P225" s="77">
        <v>1013400.3775274296</v>
      </c>
      <c r="Q225" s="77">
        <v>996889.96629310364</v>
      </c>
      <c r="R225" s="77">
        <v>975902.97325626982</v>
      </c>
      <c r="S225" s="77">
        <v>980816.58179858956</v>
      </c>
      <c r="T225" s="77">
        <v>985722.83463949861</v>
      </c>
      <c r="U225" s="77">
        <v>990629.08748040779</v>
      </c>
      <c r="V225" s="77">
        <v>995535.34032131673</v>
      </c>
      <c r="W225" s="77">
        <v>996947.63499216316</v>
      </c>
      <c r="X225" s="77">
        <v>998359.92966300959</v>
      </c>
      <c r="Y225" s="77">
        <v>999772.22433385614</v>
      </c>
      <c r="Z225" s="77">
        <v>1001191.8747061132</v>
      </c>
      <c r="AA225" s="77">
        <v>1002604.1693769594</v>
      </c>
      <c r="AB225" s="77">
        <v>1001147.7404976491</v>
      </c>
      <c r="AC225" s="77">
        <v>999698.66731974937</v>
      </c>
      <c r="AD225" s="77">
        <v>998242.23844043911</v>
      </c>
      <c r="AE225" s="77">
        <v>996785.80956112873</v>
      </c>
      <c r="AF225" s="77">
        <v>995336.73638322903</v>
      </c>
      <c r="AG225" s="77">
        <v>991570.61726097192</v>
      </c>
      <c r="AH225" s="77">
        <v>987811.85384012561</v>
      </c>
      <c r="AI225" s="77">
        <v>984053.0904192793</v>
      </c>
      <c r="AJ225" s="77">
        <v>980294.32699843263</v>
      </c>
      <c r="AK225" s="77">
        <v>976535.56357758632</v>
      </c>
      <c r="AL225" s="77">
        <v>971033.49892241391</v>
      </c>
      <c r="AM225" s="77">
        <v>965524.07856583095</v>
      </c>
      <c r="AN225" s="77">
        <v>960022.01391065831</v>
      </c>
      <c r="AO225" s="77">
        <v>954519.94925548579</v>
      </c>
      <c r="AP225" s="77">
        <v>949017.88460031361</v>
      </c>
      <c r="AQ225" s="8"/>
    </row>
    <row r="226" spans="2:43" s="21" customFormat="1">
      <c r="B226" s="5"/>
      <c r="C226" s="9"/>
      <c r="D226" s="9"/>
      <c r="E226" s="18"/>
      <c r="F226" s="65" t="s">
        <v>50</v>
      </c>
      <c r="G226" s="82"/>
      <c r="H226" s="77">
        <v>166552.22995603451</v>
      </c>
      <c r="I226" s="77">
        <v>168976.83226616381</v>
      </c>
      <c r="J226" s="77">
        <v>255248.52269318188</v>
      </c>
      <c r="K226" s="77">
        <v>362425.39830740599</v>
      </c>
      <c r="L226" s="77">
        <v>481052.24523241579</v>
      </c>
      <c r="M226" s="77">
        <v>617310.453736305</v>
      </c>
      <c r="N226" s="77">
        <v>611769.65654271177</v>
      </c>
      <c r="O226" s="77">
        <v>602664.99215007841</v>
      </c>
      <c r="P226" s="77">
        <v>593281.96859130112</v>
      </c>
      <c r="Q226" s="77">
        <v>583616.16473275865</v>
      </c>
      <c r="R226" s="77">
        <v>571329.60473158315</v>
      </c>
      <c r="S226" s="77">
        <v>574206.21245101886</v>
      </c>
      <c r="T226" s="77">
        <v>577078.51387147338</v>
      </c>
      <c r="U226" s="77">
        <v>579950.81529192801</v>
      </c>
      <c r="V226" s="77">
        <v>582823.11671238253</v>
      </c>
      <c r="W226" s="77">
        <v>583649.92611677118</v>
      </c>
      <c r="X226" s="77">
        <v>584476.73552115995</v>
      </c>
      <c r="Y226" s="77">
        <v>585303.54492554872</v>
      </c>
      <c r="Z226" s="77">
        <v>586134.66062891856</v>
      </c>
      <c r="AA226" s="77">
        <v>586961.47003330733</v>
      </c>
      <c r="AB226" s="77">
        <v>586108.82283503143</v>
      </c>
      <c r="AC226" s="77">
        <v>585260.48193573672</v>
      </c>
      <c r="AD226" s="77">
        <v>584407.83473746094</v>
      </c>
      <c r="AE226" s="77">
        <v>583555.18753918493</v>
      </c>
      <c r="AF226" s="77">
        <v>582706.84663989034</v>
      </c>
      <c r="AG226" s="77">
        <v>580502.02156152041</v>
      </c>
      <c r="AH226" s="77">
        <v>578301.50278213178</v>
      </c>
      <c r="AI226" s="77">
        <v>576100.98400274303</v>
      </c>
      <c r="AJ226" s="77">
        <v>573900.46522335429</v>
      </c>
      <c r="AK226" s="77">
        <v>571699.94644396554</v>
      </c>
      <c r="AL226" s="77">
        <v>568478.83480603457</v>
      </c>
      <c r="AM226" s="77">
        <v>565253.41686912242</v>
      </c>
      <c r="AN226" s="77">
        <v>562032.30523119133</v>
      </c>
      <c r="AO226" s="77">
        <v>558811.19359326025</v>
      </c>
      <c r="AP226" s="77">
        <v>555590.08195532917</v>
      </c>
      <c r="AQ226" s="8"/>
    </row>
    <row r="227" spans="2:43" s="21" customFormat="1">
      <c r="B227" s="5"/>
      <c r="C227" s="9"/>
      <c r="D227" s="9"/>
      <c r="E227" s="18"/>
      <c r="F227" s="16"/>
      <c r="G227" s="84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"/>
    </row>
    <row r="228" spans="2:43" s="21" customFormat="1">
      <c r="B228" s="5"/>
      <c r="E228" s="36">
        <f>E221+1</f>
        <v>5</v>
      </c>
      <c r="F228" s="37" t="str">
        <f>LOOKUP(E228,CAPEX!$E$11:$E$17,CAPEX!$F$11:$F$17)</f>
        <v>Paracambi</v>
      </c>
      <c r="G228" s="85"/>
      <c r="H228" s="76">
        <f t="shared" ref="H228" si="519">SUM(H229:H233)</f>
        <v>1616267.8697453421</v>
      </c>
      <c r="I228" s="76">
        <f t="shared" ref="I228" si="520">SUM(I229:I233)</f>
        <v>1633710.9833252947</v>
      </c>
      <c r="J228" s="76">
        <f t="shared" ref="J228" si="521">SUM(J229:J233)</f>
        <v>1972328.3509135072</v>
      </c>
      <c r="K228" s="76">
        <f t="shared" ref="K228" si="522">SUM(K229:K233)</f>
        <v>2354564.9108543657</v>
      </c>
      <c r="L228" s="76">
        <f t="shared" ref="L228" si="523">SUM(L229:L233)</f>
        <v>2761327.8039293736</v>
      </c>
      <c r="M228" s="76">
        <f t="shared" ref="M228" si="524">SUM(M229:M233)</f>
        <v>3155278.3702138471</v>
      </c>
      <c r="N228" s="76">
        <f t="shared" ref="N228" si="525">SUM(N229:N233)</f>
        <v>3123726.9766304232</v>
      </c>
      <c r="O228" s="76">
        <f t="shared" ref="O228" si="526">SUM(O229:O233)</f>
        <v>3055392.2713267673</v>
      </c>
      <c r="P228" s="76">
        <f t="shared" ref="P228" si="527">SUM(P229:P233)</f>
        <v>3004303.0336430566</v>
      </c>
      <c r="Q228" s="76">
        <f t="shared" ref="Q228" si="528">SUM(Q229:Q233)</f>
        <v>2838561.4592094063</v>
      </c>
      <c r="R228" s="76">
        <f t="shared" ref="R228" si="529">SUM(R229:R233)</f>
        <v>2852395.3570109881</v>
      </c>
      <c r="S228" s="76">
        <f t="shared" ref="S228" si="530">SUM(S229:S233)</f>
        <v>2866229.2548125684</v>
      </c>
      <c r="T228" s="76">
        <f t="shared" ref="T228" si="531">SUM(T229:T233)</f>
        <v>2880122.5255660885</v>
      </c>
      <c r="U228" s="76">
        <f t="shared" ref="U228" si="532">SUM(U229:U233)</f>
        <v>2893956.4233676693</v>
      </c>
      <c r="V228" s="76">
        <f t="shared" ref="V228" si="533">SUM(V229:V233)</f>
        <v>2907790.3211692502</v>
      </c>
      <c r="W228" s="76">
        <f t="shared" ref="W228" si="534">SUM(W229:W233)</f>
        <v>2916340.0262483396</v>
      </c>
      <c r="X228" s="76">
        <f t="shared" ref="X228" si="535">SUM(X229:X233)</f>
        <v>2924949.1042793659</v>
      </c>
      <c r="Y228" s="76">
        <f t="shared" ref="Y228" si="536">SUM(Y229:Y233)</f>
        <v>2933498.8093584552</v>
      </c>
      <c r="Z228" s="76">
        <f t="shared" ref="Z228" si="537">SUM(Z229:Z233)</f>
        <v>2942048.5144375437</v>
      </c>
      <c r="AA228" s="76">
        <f t="shared" ref="AA228" si="538">SUM(AA229:AA233)</f>
        <v>2950598.2195166326</v>
      </c>
      <c r="AB228" s="76">
        <f t="shared" ref="AB228" si="539">SUM(AB229:AB233)</f>
        <v>2951904.4244592716</v>
      </c>
      <c r="AC228" s="76">
        <f t="shared" ref="AC228" si="540">SUM(AC229:AC233)</f>
        <v>2953210.6294019097</v>
      </c>
      <c r="AD228" s="76">
        <f t="shared" ref="AD228" si="541">SUM(AD229:AD233)</f>
        <v>2954516.8343445482</v>
      </c>
      <c r="AE228" s="76">
        <f t="shared" ref="AE228" si="542">SUM(AE229:AE233)</f>
        <v>2955823.0392871867</v>
      </c>
      <c r="AF228" s="76">
        <f t="shared" ref="AF228" si="543">SUM(AF229:AF233)</f>
        <v>2957129.2442298247</v>
      </c>
      <c r="AG228" s="76">
        <f t="shared" ref="AG228" si="544">SUM(AG229:AG233)</f>
        <v>2952557.5269305902</v>
      </c>
      <c r="AH228" s="76">
        <f t="shared" ref="AH228" si="545">SUM(AH229:AH233)</f>
        <v>2947867.0637274794</v>
      </c>
      <c r="AI228" s="76">
        <f t="shared" ref="AI228" si="546">SUM(AI229:AI233)</f>
        <v>2943295.3464282434</v>
      </c>
      <c r="AJ228" s="76">
        <f t="shared" ref="AJ228" si="547">SUM(AJ229:AJ233)</f>
        <v>2938723.6291290093</v>
      </c>
      <c r="AK228" s="76">
        <f t="shared" ref="AK228" si="548">SUM(AK229:AK233)</f>
        <v>2934033.1659258977</v>
      </c>
      <c r="AL228" s="76">
        <f t="shared" ref="AL228" si="549">SUM(AL229:AL233)</f>
        <v>2924296.0018080468</v>
      </c>
      <c r="AM228" s="76">
        <f t="shared" ref="AM228" si="550">SUM(AM229:AM233)</f>
        <v>2914618.2106421338</v>
      </c>
      <c r="AN228" s="76">
        <f t="shared" ref="AN228" si="551">SUM(AN229:AN233)</f>
        <v>2904881.0465242825</v>
      </c>
      <c r="AO228" s="76">
        <f t="shared" ref="AO228" si="552">SUM(AO229:AO233)</f>
        <v>2895143.8824064313</v>
      </c>
      <c r="AP228" s="76">
        <f t="shared" ref="AP228" si="553">SUM(AP229:AP233)</f>
        <v>2885406.7182885804</v>
      </c>
      <c r="AQ228" s="8"/>
    </row>
    <row r="229" spans="2:43" s="21" customFormat="1">
      <c r="B229" s="5"/>
      <c r="C229" s="9"/>
      <c r="D229" s="9"/>
      <c r="E229" s="18"/>
      <c r="F229" s="65" t="s">
        <v>2</v>
      </c>
      <c r="G229" s="82"/>
      <c r="H229" s="77">
        <v>0</v>
      </c>
      <c r="I229" s="77">
        <v>11668.286703958693</v>
      </c>
      <c r="J229" s="77">
        <v>28173.517724612742</v>
      </c>
      <c r="K229" s="77">
        <v>50450.303737951799</v>
      </c>
      <c r="L229" s="77">
        <v>78887.795524956979</v>
      </c>
      <c r="M229" s="77">
        <v>112678.10839931156</v>
      </c>
      <c r="N229" s="77">
        <v>133861.65234939763</v>
      </c>
      <c r="O229" s="77">
        <v>152755.50795180726</v>
      </c>
      <c r="P229" s="77">
        <v>150201.28192771086</v>
      </c>
      <c r="Q229" s="77">
        <v>141914.96837349396</v>
      </c>
      <c r="R229" s="77">
        <v>142606.59939759035</v>
      </c>
      <c r="S229" s="77">
        <v>143298.23042168675</v>
      </c>
      <c r="T229" s="77">
        <v>143992.8298192771</v>
      </c>
      <c r="U229" s="77">
        <v>144684.4608433735</v>
      </c>
      <c r="V229" s="77">
        <v>145376.09186746992</v>
      </c>
      <c r="W229" s="77">
        <v>145803.5376506024</v>
      </c>
      <c r="X229" s="77">
        <v>146233.95180722894</v>
      </c>
      <c r="Y229" s="77">
        <v>146661.39759036145</v>
      </c>
      <c r="Z229" s="77">
        <v>147088.84337349399</v>
      </c>
      <c r="AA229" s="77">
        <v>147516.28915662653</v>
      </c>
      <c r="AB229" s="77">
        <v>147581.59337349402</v>
      </c>
      <c r="AC229" s="77">
        <v>147646.89759036145</v>
      </c>
      <c r="AD229" s="77">
        <v>147712.20180722891</v>
      </c>
      <c r="AE229" s="77">
        <v>147777.50602409639</v>
      </c>
      <c r="AF229" s="77">
        <v>147842.81024096385</v>
      </c>
      <c r="AG229" s="77">
        <v>147614.2454819277</v>
      </c>
      <c r="AH229" s="77">
        <v>147379.74397590361</v>
      </c>
      <c r="AI229" s="77">
        <v>147151.17921686746</v>
      </c>
      <c r="AJ229" s="77">
        <v>146922.61445783131</v>
      </c>
      <c r="AK229" s="77">
        <v>146688.11295180724</v>
      </c>
      <c r="AL229" s="77">
        <v>146201.29969879519</v>
      </c>
      <c r="AM229" s="77">
        <v>145717.45481927713</v>
      </c>
      <c r="AN229" s="77">
        <v>145230.64156626508</v>
      </c>
      <c r="AO229" s="77">
        <v>144743.82831325303</v>
      </c>
      <c r="AP229" s="77">
        <v>144257.01506024098</v>
      </c>
      <c r="AQ229" s="8"/>
    </row>
    <row r="230" spans="2:43" s="21" customFormat="1">
      <c r="B230" s="5"/>
      <c r="C230" s="9"/>
      <c r="D230" s="9"/>
      <c r="E230" s="18"/>
      <c r="F230" s="65" t="s">
        <v>47</v>
      </c>
      <c r="G230" s="82"/>
      <c r="H230" s="77">
        <v>1341378.4675</v>
      </c>
      <c r="I230" s="77">
        <v>1344186.6282960414</v>
      </c>
      <c r="J230" s="77">
        <v>1608707.8620753875</v>
      </c>
      <c r="K230" s="77">
        <v>1903658.1277120479</v>
      </c>
      <c r="L230" s="77">
        <v>2212802.6644750433</v>
      </c>
      <c r="M230" s="77">
        <v>2505961.1308006886</v>
      </c>
      <c r="N230" s="77">
        <v>2458592.3481506025</v>
      </c>
      <c r="O230" s="77">
        <v>2382985.9240481928</v>
      </c>
      <c r="P230" s="77">
        <v>2343139.9980722889</v>
      </c>
      <c r="Q230" s="77">
        <v>2213873.5066265059</v>
      </c>
      <c r="R230" s="77">
        <v>2224662.9506024094</v>
      </c>
      <c r="S230" s="77">
        <v>2235452.394578313</v>
      </c>
      <c r="T230" s="77">
        <v>2246288.1451807232</v>
      </c>
      <c r="U230" s="77">
        <v>2257077.5891566263</v>
      </c>
      <c r="V230" s="77">
        <v>2267867.0331325298</v>
      </c>
      <c r="W230" s="77">
        <v>2274535.1873493977</v>
      </c>
      <c r="X230" s="77">
        <v>2281249.6481927708</v>
      </c>
      <c r="Y230" s="77">
        <v>2287917.8024096387</v>
      </c>
      <c r="Z230" s="77">
        <v>2294585.9566265056</v>
      </c>
      <c r="AA230" s="77">
        <v>2301254.1108433735</v>
      </c>
      <c r="AB230" s="77">
        <v>2302272.856626506</v>
      </c>
      <c r="AC230" s="77">
        <v>2303291.6024096385</v>
      </c>
      <c r="AD230" s="77">
        <v>2304310.348192771</v>
      </c>
      <c r="AE230" s="77">
        <v>2305329.093975903</v>
      </c>
      <c r="AF230" s="77">
        <v>2306347.8397590355</v>
      </c>
      <c r="AG230" s="77">
        <v>2302782.2295180722</v>
      </c>
      <c r="AH230" s="77">
        <v>2299124.0060240962</v>
      </c>
      <c r="AI230" s="77">
        <v>2295558.3957831319</v>
      </c>
      <c r="AJ230" s="77">
        <v>2291992.7855421687</v>
      </c>
      <c r="AK230" s="77">
        <v>2288334.5620481926</v>
      </c>
      <c r="AL230" s="77">
        <v>2280740.2753012045</v>
      </c>
      <c r="AM230" s="77">
        <v>2273192.2951807231</v>
      </c>
      <c r="AN230" s="77">
        <v>2265598.008433735</v>
      </c>
      <c r="AO230" s="77">
        <v>2258003.7216867469</v>
      </c>
      <c r="AP230" s="77">
        <v>2250409.4349397589</v>
      </c>
      <c r="AQ230" s="8"/>
    </row>
    <row r="231" spans="2:43" s="21" customFormat="1">
      <c r="B231" s="5"/>
      <c r="C231" s="9"/>
      <c r="D231" s="9"/>
      <c r="E231" s="18"/>
      <c r="F231" s="65" t="s">
        <v>48</v>
      </c>
      <c r="G231" s="82"/>
      <c r="H231" s="77">
        <v>87302.008856419721</v>
      </c>
      <c r="I231" s="77">
        <v>88244.191080508885</v>
      </c>
      <c r="J231" s="77">
        <v>106534.46150999</v>
      </c>
      <c r="K231" s="77">
        <v>127180.80371962755</v>
      </c>
      <c r="L231" s="77">
        <v>149151.92518929605</v>
      </c>
      <c r="M231" s="77">
        <v>170430.99437736173</v>
      </c>
      <c r="N231" s="77">
        <v>168726.75952024828</v>
      </c>
      <c r="O231" s="77">
        <v>165035.69001420133</v>
      </c>
      <c r="P231" s="77">
        <v>162276.12697132913</v>
      </c>
      <c r="Q231" s="77">
        <v>153323.66762350872</v>
      </c>
      <c r="R231" s="77">
        <v>154070.89962075351</v>
      </c>
      <c r="S231" s="77">
        <v>154818.13161799833</v>
      </c>
      <c r="T231" s="77">
        <v>155568.57061952318</v>
      </c>
      <c r="U231" s="77">
        <v>156315.80261676802</v>
      </c>
      <c r="V231" s="77">
        <v>157063.03461401284</v>
      </c>
      <c r="W231" s="77">
        <v>157524.8432303358</v>
      </c>
      <c r="X231" s="77">
        <v>157989.85885093879</v>
      </c>
      <c r="Y231" s="77">
        <v>158451.66746726178</v>
      </c>
      <c r="Z231" s="77">
        <v>158913.47608358477</v>
      </c>
      <c r="AA231" s="77">
        <v>159375.28469990776</v>
      </c>
      <c r="AB231" s="77">
        <v>159445.8387940682</v>
      </c>
      <c r="AC231" s="77">
        <v>159516.39288822864</v>
      </c>
      <c r="AD231" s="77">
        <v>159586.94698238908</v>
      </c>
      <c r="AE231" s="77">
        <v>159657.50107654958</v>
      </c>
      <c r="AF231" s="77">
        <v>159728.05517071002</v>
      </c>
      <c r="AG231" s="77">
        <v>159481.11584114842</v>
      </c>
      <c r="AH231" s="77">
        <v>159227.76250302681</v>
      </c>
      <c r="AI231" s="77">
        <v>158980.82317346518</v>
      </c>
      <c r="AJ231" s="77">
        <v>158733.8838439036</v>
      </c>
      <c r="AK231" s="77">
        <v>158480.53050578196</v>
      </c>
      <c r="AL231" s="77">
        <v>157954.58180385857</v>
      </c>
      <c r="AM231" s="77">
        <v>157431.84010621521</v>
      </c>
      <c r="AN231" s="77">
        <v>156905.89140429179</v>
      </c>
      <c r="AO231" s="77">
        <v>156379.9427023684</v>
      </c>
      <c r="AP231" s="77">
        <v>155853.994000445</v>
      </c>
      <c r="AQ231" s="8"/>
    </row>
    <row r="232" spans="2:43" s="21" customFormat="1">
      <c r="B232" s="5"/>
      <c r="C232" s="9"/>
      <c r="D232" s="9"/>
      <c r="E232" s="18"/>
      <c r="F232" s="65" t="s">
        <v>49</v>
      </c>
      <c r="G232" s="82"/>
      <c r="H232" s="77">
        <v>74318.633180336779</v>
      </c>
      <c r="I232" s="77">
        <v>75120.695996740891</v>
      </c>
      <c r="J232" s="77">
        <v>90690.874926453005</v>
      </c>
      <c r="K232" s="77">
        <v>108266.73547414446</v>
      </c>
      <c r="L232" s="77">
        <v>126970.35682781099</v>
      </c>
      <c r="M232" s="77">
        <v>145084.84649560021</v>
      </c>
      <c r="N232" s="77">
        <v>143634.06195057032</v>
      </c>
      <c r="O232" s="77">
        <v>140491.92073003799</v>
      </c>
      <c r="P232" s="77">
        <v>138142.75424225963</v>
      </c>
      <c r="Q232" s="77">
        <v>130521.68628462793</v>
      </c>
      <c r="R232" s="77">
        <v>131157.79147202603</v>
      </c>
      <c r="S232" s="77">
        <v>131793.89665942424</v>
      </c>
      <c r="T232" s="77">
        <v>132432.73191200432</v>
      </c>
      <c r="U232" s="77">
        <v>133068.8370994025</v>
      </c>
      <c r="V232" s="77">
        <v>133704.94228680065</v>
      </c>
      <c r="W232" s="77">
        <v>134098.07167300378</v>
      </c>
      <c r="X232" s="77">
        <v>134493.93112438891</v>
      </c>
      <c r="Y232" s="77">
        <v>134887.06051059207</v>
      </c>
      <c r="Z232" s="77">
        <v>135280.18989679523</v>
      </c>
      <c r="AA232" s="77">
        <v>135673.31928299839</v>
      </c>
      <c r="AB232" s="77">
        <v>135733.38071700162</v>
      </c>
      <c r="AC232" s="77">
        <v>135793.44215100489</v>
      </c>
      <c r="AD232" s="77">
        <v>135853.50358500815</v>
      </c>
      <c r="AE232" s="77">
        <v>135913.56501901138</v>
      </c>
      <c r="AF232" s="77">
        <v>135973.62645301464</v>
      </c>
      <c r="AG232" s="77">
        <v>135763.41143400327</v>
      </c>
      <c r="AH232" s="77">
        <v>135547.7362846279</v>
      </c>
      <c r="AI232" s="77">
        <v>135337.52126561649</v>
      </c>
      <c r="AJ232" s="77">
        <v>135127.30624660509</v>
      </c>
      <c r="AK232" s="77">
        <v>134911.63109722978</v>
      </c>
      <c r="AL232" s="77">
        <v>134463.90040738729</v>
      </c>
      <c r="AM232" s="77">
        <v>134018.89978272677</v>
      </c>
      <c r="AN232" s="77">
        <v>133571.16909288432</v>
      </c>
      <c r="AO232" s="77">
        <v>133123.4384030418</v>
      </c>
      <c r="AP232" s="77">
        <v>132675.70771319934</v>
      </c>
      <c r="AQ232" s="8"/>
    </row>
    <row r="233" spans="2:43" s="21" customFormat="1">
      <c r="B233" s="5"/>
      <c r="C233" s="9"/>
      <c r="D233" s="9"/>
      <c r="E233" s="18"/>
      <c r="F233" s="65" t="s">
        <v>50</v>
      </c>
      <c r="G233" s="82"/>
      <c r="H233" s="77">
        <v>113268.76020858556</v>
      </c>
      <c r="I233" s="77">
        <v>114491.18124804486</v>
      </c>
      <c r="J233" s="77">
        <v>138221.63467706391</v>
      </c>
      <c r="K233" s="77">
        <v>165008.94021059369</v>
      </c>
      <c r="L233" s="77">
        <v>193515.0619122661</v>
      </c>
      <c r="M233" s="77">
        <v>221123.29014088472</v>
      </c>
      <c r="N233" s="77">
        <v>218912.15465960422</v>
      </c>
      <c r="O233" s="77">
        <v>214123.22858252787</v>
      </c>
      <c r="P233" s="77">
        <v>210542.87242946803</v>
      </c>
      <c r="Q233" s="77">
        <v>198927.63030127034</v>
      </c>
      <c r="R233" s="77">
        <v>199897.11591820841</v>
      </c>
      <c r="S233" s="77">
        <v>200866.60153514659</v>
      </c>
      <c r="T233" s="77">
        <v>201840.24803456088</v>
      </c>
      <c r="U233" s="77">
        <v>202809.733651499</v>
      </c>
      <c r="V233" s="77">
        <v>203779.21926843715</v>
      </c>
      <c r="W233" s="77">
        <v>204378.38634499977</v>
      </c>
      <c r="X233" s="77">
        <v>204981.71430403859</v>
      </c>
      <c r="Y233" s="77">
        <v>205580.88138060117</v>
      </c>
      <c r="Z233" s="77">
        <v>206180.04845716382</v>
      </c>
      <c r="AA233" s="77">
        <v>206779.21553372644</v>
      </c>
      <c r="AB233" s="77">
        <v>206870.75494820127</v>
      </c>
      <c r="AC233" s="77">
        <v>206962.29436267616</v>
      </c>
      <c r="AD233" s="77">
        <v>207053.83377715098</v>
      </c>
      <c r="AE233" s="77">
        <v>207145.37319162581</v>
      </c>
      <c r="AF233" s="77">
        <v>207236.91260610067</v>
      </c>
      <c r="AG233" s="77">
        <v>206916.52465543873</v>
      </c>
      <c r="AH233" s="77">
        <v>206587.81493982454</v>
      </c>
      <c r="AI233" s="77">
        <v>206267.42698916252</v>
      </c>
      <c r="AJ233" s="77">
        <v>205947.03903850057</v>
      </c>
      <c r="AK233" s="77">
        <v>205618.32932288633</v>
      </c>
      <c r="AL233" s="77">
        <v>204935.94459680116</v>
      </c>
      <c r="AM233" s="77">
        <v>204257.720753192</v>
      </c>
      <c r="AN233" s="77">
        <v>203575.33602710682</v>
      </c>
      <c r="AO233" s="77">
        <v>202892.95130102162</v>
      </c>
      <c r="AP233" s="77">
        <v>202210.56657493633</v>
      </c>
      <c r="AQ233" s="8"/>
    </row>
    <row r="234" spans="2:43" s="21" customFormat="1">
      <c r="B234" s="5"/>
      <c r="C234" s="9"/>
      <c r="D234" s="9"/>
      <c r="E234" s="18"/>
      <c r="F234" s="16"/>
      <c r="G234" s="84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"/>
    </row>
    <row r="235" spans="2:43" s="21" customFormat="1">
      <c r="B235" s="5"/>
      <c r="E235" s="36">
        <f>E228+1</f>
        <v>6</v>
      </c>
      <c r="F235" s="37" t="str">
        <f>LOOKUP(E235,CAPEX!$E$11:$E$17,CAPEX!$F$11:$F$17)</f>
        <v>Rio de Janeiro - APs 5</v>
      </c>
      <c r="G235" s="85"/>
      <c r="H235" s="76">
        <f t="shared" ref="H235" si="554">SUM(H236:H240)</f>
        <v>0</v>
      </c>
      <c r="I235" s="76">
        <f t="shared" ref="I235" si="555">SUM(I236:I240)</f>
        <v>0</v>
      </c>
      <c r="J235" s="76">
        <f t="shared" ref="J235" si="556">SUM(J236:J240)</f>
        <v>0</v>
      </c>
      <c r="K235" s="76">
        <f t="shared" ref="K235" si="557">SUM(K236:K240)</f>
        <v>0</v>
      </c>
      <c r="L235" s="76">
        <f t="shared" ref="L235" si="558">SUM(L236:L240)</f>
        <v>0</v>
      </c>
      <c r="M235" s="76">
        <f t="shared" ref="M235" si="559">SUM(M236:M240)</f>
        <v>0</v>
      </c>
      <c r="N235" s="76">
        <f t="shared" ref="N235" si="560">SUM(N236:N240)</f>
        <v>0</v>
      </c>
      <c r="O235" s="76">
        <f t="shared" ref="O235" si="561">SUM(O236:O240)</f>
        <v>0</v>
      </c>
      <c r="P235" s="76">
        <f t="shared" ref="P235" si="562">SUM(P236:P240)</f>
        <v>0</v>
      </c>
      <c r="Q235" s="76">
        <f t="shared" ref="Q235" si="563">SUM(Q236:Q240)</f>
        <v>0</v>
      </c>
      <c r="R235" s="76">
        <f t="shared" ref="R235" si="564">SUM(R236:R240)</f>
        <v>0</v>
      </c>
      <c r="S235" s="76">
        <f t="shared" ref="S235" si="565">SUM(S236:S240)</f>
        <v>0</v>
      </c>
      <c r="T235" s="76">
        <f t="shared" ref="T235" si="566">SUM(T236:T240)</f>
        <v>0</v>
      </c>
      <c r="U235" s="76">
        <f t="shared" ref="U235" si="567">SUM(U236:U240)</f>
        <v>0</v>
      </c>
      <c r="V235" s="76">
        <f t="shared" ref="V235" si="568">SUM(V236:V240)</f>
        <v>0</v>
      </c>
      <c r="W235" s="76">
        <f t="shared" ref="W235" si="569">SUM(W236:W240)</f>
        <v>0</v>
      </c>
      <c r="X235" s="76">
        <f t="shared" ref="X235" si="570">SUM(X236:X240)</f>
        <v>0</v>
      </c>
      <c r="Y235" s="76">
        <f t="shared" ref="Y235" si="571">SUM(Y236:Y240)</f>
        <v>0</v>
      </c>
      <c r="Z235" s="76">
        <f t="shared" ref="Z235" si="572">SUM(Z236:Z240)</f>
        <v>0</v>
      </c>
      <c r="AA235" s="76">
        <f t="shared" ref="AA235" si="573">SUM(AA236:AA240)</f>
        <v>0</v>
      </c>
      <c r="AB235" s="76">
        <f t="shared" ref="AB235" si="574">SUM(AB236:AB240)</f>
        <v>0</v>
      </c>
      <c r="AC235" s="76">
        <f t="shared" ref="AC235" si="575">SUM(AC236:AC240)</f>
        <v>0</v>
      </c>
      <c r="AD235" s="76">
        <f t="shared" ref="AD235" si="576">SUM(AD236:AD240)</f>
        <v>0</v>
      </c>
      <c r="AE235" s="76">
        <f t="shared" ref="AE235" si="577">SUM(AE236:AE240)</f>
        <v>0</v>
      </c>
      <c r="AF235" s="76">
        <f t="shared" ref="AF235" si="578">SUM(AF236:AF240)</f>
        <v>0</v>
      </c>
      <c r="AG235" s="76">
        <f t="shared" ref="AG235" si="579">SUM(AG236:AG240)</f>
        <v>0</v>
      </c>
      <c r="AH235" s="76">
        <f t="shared" ref="AH235" si="580">SUM(AH236:AH240)</f>
        <v>0</v>
      </c>
      <c r="AI235" s="76">
        <f t="shared" ref="AI235" si="581">SUM(AI236:AI240)</f>
        <v>0</v>
      </c>
      <c r="AJ235" s="76">
        <f t="shared" ref="AJ235" si="582">SUM(AJ236:AJ240)</f>
        <v>0</v>
      </c>
      <c r="AK235" s="76">
        <f t="shared" ref="AK235" si="583">SUM(AK236:AK240)</f>
        <v>0</v>
      </c>
      <c r="AL235" s="76">
        <f t="shared" ref="AL235" si="584">SUM(AL236:AL240)</f>
        <v>0</v>
      </c>
      <c r="AM235" s="76">
        <f t="shared" ref="AM235" si="585">SUM(AM236:AM240)</f>
        <v>0</v>
      </c>
      <c r="AN235" s="76">
        <f t="shared" ref="AN235" si="586">SUM(AN236:AN240)</f>
        <v>0</v>
      </c>
      <c r="AO235" s="76">
        <f t="shared" ref="AO235" si="587">SUM(AO236:AO240)</f>
        <v>0</v>
      </c>
      <c r="AP235" s="76">
        <f t="shared" ref="AP235" si="588">SUM(AP236:AP240)</f>
        <v>0</v>
      </c>
      <c r="AQ235" s="8"/>
    </row>
    <row r="236" spans="2:43" s="21" customFormat="1">
      <c r="B236" s="5"/>
      <c r="C236" s="9"/>
      <c r="D236" s="9"/>
      <c r="E236" s="18"/>
      <c r="F236" s="65" t="s">
        <v>2</v>
      </c>
      <c r="G236" s="82"/>
      <c r="H236" s="77">
        <v>0</v>
      </c>
      <c r="I236" s="77">
        <v>0</v>
      </c>
      <c r="J236" s="77">
        <v>0</v>
      </c>
      <c r="K236" s="77">
        <v>0</v>
      </c>
      <c r="L236" s="77">
        <v>0</v>
      </c>
      <c r="M236" s="77">
        <v>0</v>
      </c>
      <c r="N236" s="77">
        <v>0</v>
      </c>
      <c r="O236" s="77">
        <v>0</v>
      </c>
      <c r="P236" s="77">
        <v>0</v>
      </c>
      <c r="Q236" s="77">
        <v>0</v>
      </c>
      <c r="R236" s="77">
        <v>0</v>
      </c>
      <c r="S236" s="77">
        <v>0</v>
      </c>
      <c r="T236" s="77">
        <v>0</v>
      </c>
      <c r="U236" s="77">
        <v>0</v>
      </c>
      <c r="V236" s="77">
        <v>0</v>
      </c>
      <c r="W236" s="77">
        <v>0</v>
      </c>
      <c r="X236" s="77">
        <v>0</v>
      </c>
      <c r="Y236" s="77">
        <v>0</v>
      </c>
      <c r="Z236" s="77">
        <v>0</v>
      </c>
      <c r="AA236" s="77">
        <v>0</v>
      </c>
      <c r="AB236" s="77">
        <v>0</v>
      </c>
      <c r="AC236" s="77">
        <v>0</v>
      </c>
      <c r="AD236" s="77">
        <v>0</v>
      </c>
      <c r="AE236" s="77">
        <v>0</v>
      </c>
      <c r="AF236" s="77">
        <v>0</v>
      </c>
      <c r="AG236" s="77">
        <v>0</v>
      </c>
      <c r="AH236" s="77">
        <v>0</v>
      </c>
      <c r="AI236" s="77">
        <v>0</v>
      </c>
      <c r="AJ236" s="77">
        <v>0</v>
      </c>
      <c r="AK236" s="77">
        <v>0</v>
      </c>
      <c r="AL236" s="77">
        <v>0</v>
      </c>
      <c r="AM236" s="77">
        <v>0</v>
      </c>
      <c r="AN236" s="77">
        <v>0</v>
      </c>
      <c r="AO236" s="77">
        <v>0</v>
      </c>
      <c r="AP236" s="77">
        <v>0</v>
      </c>
      <c r="AQ236" s="8"/>
    </row>
    <row r="237" spans="2:43" s="21" customFormat="1">
      <c r="B237" s="5"/>
      <c r="C237" s="9"/>
      <c r="D237" s="9"/>
      <c r="E237" s="18"/>
      <c r="F237" s="65" t="s">
        <v>47</v>
      </c>
      <c r="G237" s="82"/>
      <c r="H237" s="77">
        <v>0</v>
      </c>
      <c r="I237" s="77">
        <v>0</v>
      </c>
      <c r="J237" s="77">
        <v>0</v>
      </c>
      <c r="K237" s="77">
        <v>0</v>
      </c>
      <c r="L237" s="77">
        <v>0</v>
      </c>
      <c r="M237" s="77">
        <v>0</v>
      </c>
      <c r="N237" s="77">
        <v>0</v>
      </c>
      <c r="O237" s="77">
        <v>0</v>
      </c>
      <c r="P237" s="77">
        <v>0</v>
      </c>
      <c r="Q237" s="77">
        <v>0</v>
      </c>
      <c r="R237" s="77">
        <v>0</v>
      </c>
      <c r="S237" s="77">
        <v>0</v>
      </c>
      <c r="T237" s="77">
        <v>0</v>
      </c>
      <c r="U237" s="77">
        <v>0</v>
      </c>
      <c r="V237" s="77">
        <v>0</v>
      </c>
      <c r="W237" s="77">
        <v>0</v>
      </c>
      <c r="X237" s="77">
        <v>0</v>
      </c>
      <c r="Y237" s="77">
        <v>0</v>
      </c>
      <c r="Z237" s="77">
        <v>0</v>
      </c>
      <c r="AA237" s="77">
        <v>0</v>
      </c>
      <c r="AB237" s="77">
        <v>0</v>
      </c>
      <c r="AC237" s="77">
        <v>0</v>
      </c>
      <c r="AD237" s="77">
        <v>0</v>
      </c>
      <c r="AE237" s="77">
        <v>0</v>
      </c>
      <c r="AF237" s="77">
        <v>0</v>
      </c>
      <c r="AG237" s="77">
        <v>0</v>
      </c>
      <c r="AH237" s="77">
        <v>0</v>
      </c>
      <c r="AI237" s="77">
        <v>0</v>
      </c>
      <c r="AJ237" s="77">
        <v>0</v>
      </c>
      <c r="AK237" s="77">
        <v>0</v>
      </c>
      <c r="AL237" s="77">
        <v>0</v>
      </c>
      <c r="AM237" s="77">
        <v>0</v>
      </c>
      <c r="AN237" s="77">
        <v>0</v>
      </c>
      <c r="AO237" s="77">
        <v>0</v>
      </c>
      <c r="AP237" s="77">
        <v>0</v>
      </c>
      <c r="AQ237" s="8"/>
    </row>
    <row r="238" spans="2:43" s="21" customFormat="1">
      <c r="B238" s="5"/>
      <c r="C238" s="9"/>
      <c r="D238" s="9"/>
      <c r="E238" s="18"/>
      <c r="F238" s="65" t="s">
        <v>48</v>
      </c>
      <c r="G238" s="82"/>
      <c r="H238" s="77">
        <v>0</v>
      </c>
      <c r="I238" s="77">
        <v>0</v>
      </c>
      <c r="J238" s="77">
        <v>0</v>
      </c>
      <c r="K238" s="77">
        <v>0</v>
      </c>
      <c r="L238" s="77">
        <v>0</v>
      </c>
      <c r="M238" s="77">
        <v>0</v>
      </c>
      <c r="N238" s="77">
        <v>0</v>
      </c>
      <c r="O238" s="77">
        <v>0</v>
      </c>
      <c r="P238" s="77">
        <v>0</v>
      </c>
      <c r="Q238" s="77">
        <v>0</v>
      </c>
      <c r="R238" s="77">
        <v>0</v>
      </c>
      <c r="S238" s="77">
        <v>0</v>
      </c>
      <c r="T238" s="77">
        <v>0</v>
      </c>
      <c r="U238" s="77">
        <v>0</v>
      </c>
      <c r="V238" s="77">
        <v>0</v>
      </c>
      <c r="W238" s="77">
        <v>0</v>
      </c>
      <c r="X238" s="77">
        <v>0</v>
      </c>
      <c r="Y238" s="77">
        <v>0</v>
      </c>
      <c r="Z238" s="77">
        <v>0</v>
      </c>
      <c r="AA238" s="77">
        <v>0</v>
      </c>
      <c r="AB238" s="77">
        <v>0</v>
      </c>
      <c r="AC238" s="77">
        <v>0</v>
      </c>
      <c r="AD238" s="77">
        <v>0</v>
      </c>
      <c r="AE238" s="77">
        <v>0</v>
      </c>
      <c r="AF238" s="77">
        <v>0</v>
      </c>
      <c r="AG238" s="77">
        <v>0</v>
      </c>
      <c r="AH238" s="77">
        <v>0</v>
      </c>
      <c r="AI238" s="77">
        <v>0</v>
      </c>
      <c r="AJ238" s="77">
        <v>0</v>
      </c>
      <c r="AK238" s="77">
        <v>0</v>
      </c>
      <c r="AL238" s="77">
        <v>0</v>
      </c>
      <c r="AM238" s="77">
        <v>0</v>
      </c>
      <c r="AN238" s="77">
        <v>0</v>
      </c>
      <c r="AO238" s="77">
        <v>0</v>
      </c>
      <c r="AP238" s="77">
        <v>0</v>
      </c>
      <c r="AQ238" s="8"/>
    </row>
    <row r="239" spans="2:43" s="21" customFormat="1">
      <c r="B239" s="5"/>
      <c r="C239" s="9"/>
      <c r="D239" s="9"/>
      <c r="E239" s="18"/>
      <c r="F239" s="65" t="s">
        <v>49</v>
      </c>
      <c r="G239" s="82"/>
      <c r="H239" s="77">
        <v>0</v>
      </c>
      <c r="I239" s="77">
        <v>0</v>
      </c>
      <c r="J239" s="77">
        <v>0</v>
      </c>
      <c r="K239" s="77">
        <v>0</v>
      </c>
      <c r="L239" s="77">
        <v>0</v>
      </c>
      <c r="M239" s="77">
        <v>0</v>
      </c>
      <c r="N239" s="77">
        <v>0</v>
      </c>
      <c r="O239" s="77">
        <v>0</v>
      </c>
      <c r="P239" s="77">
        <v>0</v>
      </c>
      <c r="Q239" s="77">
        <v>0</v>
      </c>
      <c r="R239" s="77">
        <v>0</v>
      </c>
      <c r="S239" s="77">
        <v>0</v>
      </c>
      <c r="T239" s="77">
        <v>0</v>
      </c>
      <c r="U239" s="77">
        <v>0</v>
      </c>
      <c r="V239" s="77">
        <v>0</v>
      </c>
      <c r="W239" s="77">
        <v>0</v>
      </c>
      <c r="X239" s="77">
        <v>0</v>
      </c>
      <c r="Y239" s="77">
        <v>0</v>
      </c>
      <c r="Z239" s="77">
        <v>0</v>
      </c>
      <c r="AA239" s="77">
        <v>0</v>
      </c>
      <c r="AB239" s="77">
        <v>0</v>
      </c>
      <c r="AC239" s="77">
        <v>0</v>
      </c>
      <c r="AD239" s="77">
        <v>0</v>
      </c>
      <c r="AE239" s="77">
        <v>0</v>
      </c>
      <c r="AF239" s="77">
        <v>0</v>
      </c>
      <c r="AG239" s="77">
        <v>0</v>
      </c>
      <c r="AH239" s="77">
        <v>0</v>
      </c>
      <c r="AI239" s="77">
        <v>0</v>
      </c>
      <c r="AJ239" s="77">
        <v>0</v>
      </c>
      <c r="AK239" s="77">
        <v>0</v>
      </c>
      <c r="AL239" s="77">
        <v>0</v>
      </c>
      <c r="AM239" s="77">
        <v>0</v>
      </c>
      <c r="AN239" s="77">
        <v>0</v>
      </c>
      <c r="AO239" s="77">
        <v>0</v>
      </c>
      <c r="AP239" s="77">
        <v>0</v>
      </c>
      <c r="AQ239" s="8"/>
    </row>
    <row r="240" spans="2:43" s="21" customFormat="1">
      <c r="B240" s="5"/>
      <c r="C240" s="9"/>
      <c r="D240" s="9"/>
      <c r="E240" s="18"/>
      <c r="F240" s="65" t="s">
        <v>50</v>
      </c>
      <c r="G240" s="82"/>
      <c r="H240" s="77">
        <v>0</v>
      </c>
      <c r="I240" s="77">
        <v>0</v>
      </c>
      <c r="J240" s="77">
        <v>0</v>
      </c>
      <c r="K240" s="77">
        <v>0</v>
      </c>
      <c r="L240" s="77">
        <v>0</v>
      </c>
      <c r="M240" s="77">
        <v>0</v>
      </c>
      <c r="N240" s="77">
        <v>0</v>
      </c>
      <c r="O240" s="77">
        <v>0</v>
      </c>
      <c r="P240" s="77">
        <v>0</v>
      </c>
      <c r="Q240" s="77">
        <v>0</v>
      </c>
      <c r="R240" s="77">
        <v>0</v>
      </c>
      <c r="S240" s="77">
        <v>0</v>
      </c>
      <c r="T240" s="77">
        <v>0</v>
      </c>
      <c r="U240" s="77">
        <v>0</v>
      </c>
      <c r="V240" s="77">
        <v>0</v>
      </c>
      <c r="W240" s="77">
        <v>0</v>
      </c>
      <c r="X240" s="77">
        <v>0</v>
      </c>
      <c r="Y240" s="77">
        <v>0</v>
      </c>
      <c r="Z240" s="77">
        <v>0</v>
      </c>
      <c r="AA240" s="77">
        <v>0</v>
      </c>
      <c r="AB240" s="77">
        <v>0</v>
      </c>
      <c r="AC240" s="77">
        <v>0</v>
      </c>
      <c r="AD240" s="77">
        <v>0</v>
      </c>
      <c r="AE240" s="77">
        <v>0</v>
      </c>
      <c r="AF240" s="77">
        <v>0</v>
      </c>
      <c r="AG240" s="77">
        <v>0</v>
      </c>
      <c r="AH240" s="77">
        <v>0</v>
      </c>
      <c r="AI240" s="77">
        <v>0</v>
      </c>
      <c r="AJ240" s="77">
        <v>0</v>
      </c>
      <c r="AK240" s="77">
        <v>0</v>
      </c>
      <c r="AL240" s="77">
        <v>0</v>
      </c>
      <c r="AM240" s="77">
        <v>0</v>
      </c>
      <c r="AN240" s="77">
        <v>0</v>
      </c>
      <c r="AO240" s="77">
        <v>0</v>
      </c>
      <c r="AP240" s="77">
        <v>0</v>
      </c>
      <c r="AQ240" s="8"/>
    </row>
    <row r="241" spans="2:43" s="21" customFormat="1">
      <c r="B241" s="5"/>
      <c r="C241" s="9"/>
      <c r="D241" s="9"/>
      <c r="E241" s="18"/>
      <c r="F241" s="16"/>
      <c r="G241" s="84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"/>
    </row>
    <row r="242" spans="2:43" s="21" customFormat="1">
      <c r="B242" s="5"/>
      <c r="E242" s="36">
        <f>E235+1</f>
        <v>7</v>
      </c>
      <c r="F242" s="37" t="str">
        <f>LOOKUP(E242,CAPEX!$E$11:$E$17,CAPEX!$F$11:$F$17)</f>
        <v>Seropedica</v>
      </c>
      <c r="G242" s="85"/>
      <c r="H242" s="76">
        <f t="shared" ref="H242" si="589">SUM(H243:H247)</f>
        <v>1437919.6236363635</v>
      </c>
      <c r="I242" s="76">
        <f t="shared" ref="I242" si="590">SUM(I243:I247)</f>
        <v>1463988.9854545454</v>
      </c>
      <c r="J242" s="76">
        <f t="shared" ref="J242" si="591">SUM(J243:J247)</f>
        <v>2559393.601890909</v>
      </c>
      <c r="K242" s="76">
        <f t="shared" ref="K242" si="592">SUM(K243:K247)</f>
        <v>4037462.6972727268</v>
      </c>
      <c r="L242" s="76">
        <f t="shared" ref="L242" si="593">SUM(L243:L247)</f>
        <v>5802445.415454546</v>
      </c>
      <c r="M242" s="76">
        <f t="shared" ref="M242" si="594">SUM(M243:M247)</f>
        <v>7863757.3163454533</v>
      </c>
      <c r="N242" s="76">
        <f t="shared" ref="N242" si="595">SUM(N243:N247)</f>
        <v>8164689.5127272718</v>
      </c>
      <c r="O242" s="76">
        <f t="shared" ref="O242" si="596">SUM(O243:O247)</f>
        <v>8066386.1863636374</v>
      </c>
      <c r="P242" s="76">
        <f t="shared" ref="P242" si="597">SUM(P243:P247)</f>
        <v>7913131.379999999</v>
      </c>
      <c r="Q242" s="76">
        <f t="shared" ref="Q242" si="598">SUM(Q243:Q247)</f>
        <v>7804686.959999999</v>
      </c>
      <c r="R242" s="76">
        <f t="shared" ref="R242" si="599">SUM(R243:R247)</f>
        <v>7656439.0909090908</v>
      </c>
      <c r="S242" s="76">
        <f t="shared" ref="S242" si="600">SUM(S243:S247)</f>
        <v>7711089.5454545449</v>
      </c>
      <c r="T242" s="76">
        <f t="shared" ref="T242" si="601">SUM(T243:T247)</f>
        <v>7765650.4090909082</v>
      </c>
      <c r="U242" s="76">
        <f t="shared" ref="U242" si="602">SUM(U243:U247)</f>
        <v>7820211.2727272734</v>
      </c>
      <c r="V242" s="76">
        <f t="shared" ref="V242" si="603">SUM(V243:V247)</f>
        <v>7874861.7272727266</v>
      </c>
      <c r="W242" s="76">
        <f t="shared" ref="W242" si="604">SUM(W243:W247)</f>
        <v>7900036.7727272715</v>
      </c>
      <c r="X242" s="76">
        <f t="shared" ref="X242" si="605">SUM(X243:X247)</f>
        <v>7925301.4090909101</v>
      </c>
      <c r="Y242" s="76">
        <f t="shared" ref="Y242" si="606">SUM(Y243:Y247)</f>
        <v>7950476.4545454532</v>
      </c>
      <c r="Z242" s="76">
        <f t="shared" ref="Z242" si="607">SUM(Z243:Z247)</f>
        <v>7975741.0909090908</v>
      </c>
      <c r="AA242" s="76">
        <f t="shared" ref="AA242" si="608">SUM(AA243:AA247)</f>
        <v>8000916.1363636367</v>
      </c>
      <c r="AB242" s="76">
        <f t="shared" ref="AB242" si="609">SUM(AB243:AB247)</f>
        <v>8002618.3636363633</v>
      </c>
      <c r="AC242" s="76">
        <f t="shared" ref="AC242" si="610">SUM(AC243:AC247)</f>
        <v>8004410.1818181816</v>
      </c>
      <c r="AD242" s="76">
        <f t="shared" ref="AD242" si="611">SUM(AD243:AD247)</f>
        <v>8006112.4090909092</v>
      </c>
      <c r="AE242" s="76">
        <f t="shared" ref="AE242" si="612">SUM(AE243:AE247)</f>
        <v>8007904.2272727266</v>
      </c>
      <c r="AF242" s="76">
        <f t="shared" ref="AF242" si="613">SUM(AF243:AF247)</f>
        <v>8009606.4545454532</v>
      </c>
      <c r="AG242" s="76">
        <f t="shared" ref="AG242" si="614">SUM(AG243:AG247)</f>
        <v>7992046.6363636367</v>
      </c>
      <c r="AH242" s="76">
        <f t="shared" ref="AH242" si="615">SUM(AH243:AH247)</f>
        <v>7974576.4090909101</v>
      </c>
      <c r="AI242" s="76">
        <f t="shared" ref="AI242" si="616">SUM(AI243:AI247)</f>
        <v>7957016.5909090908</v>
      </c>
      <c r="AJ242" s="76">
        <f t="shared" ref="AJ242" si="617">SUM(AJ243:AJ247)</f>
        <v>7939456.7727272715</v>
      </c>
      <c r="AK242" s="76">
        <f t="shared" ref="AK242" si="618">SUM(AK243:AK247)</f>
        <v>7921986.5454545468</v>
      </c>
      <c r="AL242" s="76">
        <f t="shared" ref="AL242" si="619">SUM(AL243:AL247)</f>
        <v>7889196.2727272734</v>
      </c>
      <c r="AM242" s="76">
        <f t="shared" ref="AM242" si="620">SUM(AM243:AM247)</f>
        <v>7856316.4090909101</v>
      </c>
      <c r="AN242" s="76">
        <f t="shared" ref="AN242" si="621">SUM(AN243:AN247)</f>
        <v>7823436.5454545468</v>
      </c>
      <c r="AO242" s="76">
        <f t="shared" ref="AO242" si="622">SUM(AO243:AO247)</f>
        <v>7790556.6818181816</v>
      </c>
      <c r="AP242" s="76">
        <f t="shared" ref="AP242" si="623">SUM(AP243:AP247)</f>
        <v>7757676.8181818184</v>
      </c>
      <c r="AQ242" s="8"/>
    </row>
    <row r="243" spans="2:43" s="21" customFormat="1">
      <c r="B243" s="5"/>
      <c r="C243" s="9"/>
      <c r="D243" s="9"/>
      <c r="E243" s="18"/>
      <c r="F243" s="65" t="s">
        <v>2</v>
      </c>
      <c r="G243" s="82"/>
      <c r="H243" s="77">
        <v>800.05644208396552</v>
      </c>
      <c r="I243" s="77">
        <v>11155.259665884949</v>
      </c>
      <c r="J243" s="77">
        <v>37579.93929505258</v>
      </c>
      <c r="K243" s="77">
        <v>87800.736956732944</v>
      </c>
      <c r="L243" s="77">
        <v>167167.78576065661</v>
      </c>
      <c r="M243" s="77">
        <v>282098.58513618767</v>
      </c>
      <c r="N243" s="77">
        <v>350564.23935707385</v>
      </c>
      <c r="O243" s="77">
        <v>403319.30931818177</v>
      </c>
      <c r="P243" s="77">
        <v>395656.56900000002</v>
      </c>
      <c r="Q243" s="77">
        <v>390234.348</v>
      </c>
      <c r="R243" s="77">
        <v>382821.95454545453</v>
      </c>
      <c r="S243" s="77">
        <v>385554.47727272724</v>
      </c>
      <c r="T243" s="77">
        <v>388282.52045454551</v>
      </c>
      <c r="U243" s="77">
        <v>391010.56363636366</v>
      </c>
      <c r="V243" s="77">
        <v>393743.08636363636</v>
      </c>
      <c r="W243" s="77">
        <v>395001.83863636362</v>
      </c>
      <c r="X243" s="77">
        <v>396265.07045454544</v>
      </c>
      <c r="Y243" s="77">
        <v>397523.82272727269</v>
      </c>
      <c r="Z243" s="77">
        <v>398787.05454545451</v>
      </c>
      <c r="AA243" s="77">
        <v>400045.80681818177</v>
      </c>
      <c r="AB243" s="77">
        <v>400130.91818181815</v>
      </c>
      <c r="AC243" s="77">
        <v>400220.50909090909</v>
      </c>
      <c r="AD243" s="77">
        <v>400305.62045454548</v>
      </c>
      <c r="AE243" s="77">
        <v>400395.21136363642</v>
      </c>
      <c r="AF243" s="77">
        <v>400480.32272727264</v>
      </c>
      <c r="AG243" s="77">
        <v>399602.33181818179</v>
      </c>
      <c r="AH243" s="77">
        <v>398728.82045454544</v>
      </c>
      <c r="AI243" s="77">
        <v>397850.82954545453</v>
      </c>
      <c r="AJ243" s="77">
        <v>396972.83863636362</v>
      </c>
      <c r="AK243" s="77">
        <v>396099.32727272721</v>
      </c>
      <c r="AL243" s="77">
        <v>394459.81363636366</v>
      </c>
      <c r="AM243" s="77">
        <v>392815.82045454544</v>
      </c>
      <c r="AN243" s="77">
        <v>391171.82727272721</v>
      </c>
      <c r="AO243" s="77">
        <v>389527.83409090905</v>
      </c>
      <c r="AP243" s="77">
        <v>387883.84090909082</v>
      </c>
      <c r="AQ243" s="8"/>
    </row>
    <row r="244" spans="2:43" s="21" customFormat="1">
      <c r="B244" s="5"/>
      <c r="C244" s="9"/>
      <c r="D244" s="9"/>
      <c r="E244" s="18"/>
      <c r="F244" s="65" t="s">
        <v>47</v>
      </c>
      <c r="G244" s="82"/>
      <c r="H244" s="77">
        <v>790055.73655791604</v>
      </c>
      <c r="I244" s="77">
        <v>794038.68233411491</v>
      </c>
      <c r="J244" s="77">
        <v>1370086.5417449472</v>
      </c>
      <c r="K244" s="77">
        <v>2132803.7465432668</v>
      </c>
      <c r="L244" s="77">
        <v>3024177.1927393437</v>
      </c>
      <c r="M244" s="77">
        <v>4042967.9388538124</v>
      </c>
      <c r="N244" s="77">
        <v>4140014.9926429261</v>
      </c>
      <c r="O244" s="77">
        <v>4033193.0931818178</v>
      </c>
      <c r="P244" s="77">
        <v>3956565.6899999995</v>
      </c>
      <c r="Q244" s="77">
        <v>3902343.4799999995</v>
      </c>
      <c r="R244" s="77">
        <v>3828219.5454545449</v>
      </c>
      <c r="S244" s="77">
        <v>3855544.7727272729</v>
      </c>
      <c r="T244" s="77">
        <v>3882825.2045454541</v>
      </c>
      <c r="U244" s="77">
        <v>3910105.6363636362</v>
      </c>
      <c r="V244" s="77">
        <v>3937430.8636363638</v>
      </c>
      <c r="W244" s="77">
        <v>3950018.3863636362</v>
      </c>
      <c r="X244" s="77">
        <v>3962650.7045454546</v>
      </c>
      <c r="Y244" s="77">
        <v>3975238.2272727266</v>
      </c>
      <c r="Z244" s="77">
        <v>3987870.5454545449</v>
      </c>
      <c r="AA244" s="77">
        <v>4000458.0681818179</v>
      </c>
      <c r="AB244" s="77">
        <v>4001309.1818181812</v>
      </c>
      <c r="AC244" s="77">
        <v>4002205.0909090913</v>
      </c>
      <c r="AD244" s="77">
        <v>4003056.2045454541</v>
      </c>
      <c r="AE244" s="77">
        <v>4003952.1136363638</v>
      </c>
      <c r="AF244" s="77">
        <v>4004803.2272727266</v>
      </c>
      <c r="AG244" s="77">
        <v>3996023.3181818179</v>
      </c>
      <c r="AH244" s="77">
        <v>3987288.2045454546</v>
      </c>
      <c r="AI244" s="77">
        <v>3978508.2954545449</v>
      </c>
      <c r="AJ244" s="77">
        <v>3969728.3863636362</v>
      </c>
      <c r="AK244" s="77">
        <v>3960993.2727272729</v>
      </c>
      <c r="AL244" s="77">
        <v>3944598.1363636362</v>
      </c>
      <c r="AM244" s="77">
        <v>3928158.2045454546</v>
      </c>
      <c r="AN244" s="77">
        <v>3911718.2727272729</v>
      </c>
      <c r="AO244" s="77">
        <v>3895278.3409090908</v>
      </c>
      <c r="AP244" s="77">
        <v>3878838.4090909087</v>
      </c>
      <c r="AQ244" s="8"/>
    </row>
    <row r="245" spans="2:43" s="21" customFormat="1">
      <c r="B245" s="5"/>
      <c r="C245" s="9"/>
      <c r="D245" s="9"/>
      <c r="E245" s="18"/>
      <c r="F245" s="65" t="s">
        <v>48</v>
      </c>
      <c r="G245" s="82"/>
      <c r="H245" s="77">
        <v>94459.551584664528</v>
      </c>
      <c r="I245" s="77">
        <v>96172.095308921111</v>
      </c>
      <c r="J245" s="77">
        <v>168131.2140047776</v>
      </c>
      <c r="K245" s="77">
        <v>265228.25730670925</v>
      </c>
      <c r="L245" s="77">
        <v>381173.17757458834</v>
      </c>
      <c r="M245" s="77">
        <v>516584.50003911037</v>
      </c>
      <c r="N245" s="77">
        <v>536353.28256377496</v>
      </c>
      <c r="O245" s="77">
        <v>529895.55851929227</v>
      </c>
      <c r="P245" s="77">
        <v>519827.97195232246</v>
      </c>
      <c r="Q245" s="77">
        <v>512704.06104890641</v>
      </c>
      <c r="R245" s="77">
        <v>502965.38928483665</v>
      </c>
      <c r="S245" s="77">
        <v>506555.47689850099</v>
      </c>
      <c r="T245" s="77">
        <v>510139.67912263458</v>
      </c>
      <c r="U245" s="77">
        <v>513723.88134676829</v>
      </c>
      <c r="V245" s="77">
        <v>517313.96896043263</v>
      </c>
      <c r="W245" s="77">
        <v>518967.76341853046</v>
      </c>
      <c r="X245" s="77">
        <v>520627.44326615881</v>
      </c>
      <c r="Y245" s="77">
        <v>522281.23772425659</v>
      </c>
      <c r="Z245" s="77">
        <v>523940.91757188516</v>
      </c>
      <c r="AA245" s="77">
        <v>525594.71202998294</v>
      </c>
      <c r="AB245" s="77">
        <v>525706.53443106415</v>
      </c>
      <c r="AC245" s="77">
        <v>525824.24222167616</v>
      </c>
      <c r="AD245" s="77">
        <v>525936.06462275749</v>
      </c>
      <c r="AE245" s="77">
        <v>526053.7724133695</v>
      </c>
      <c r="AF245" s="77">
        <v>526165.59481445071</v>
      </c>
      <c r="AG245" s="77">
        <v>525012.05846645369</v>
      </c>
      <c r="AH245" s="77">
        <v>523864.40750798729</v>
      </c>
      <c r="AI245" s="77">
        <v>522710.87115999026</v>
      </c>
      <c r="AJ245" s="77">
        <v>521557.33481199318</v>
      </c>
      <c r="AK245" s="77">
        <v>520409.68385352672</v>
      </c>
      <c r="AL245" s="77">
        <v>518255.63128532819</v>
      </c>
      <c r="AM245" s="77">
        <v>516095.69332759903</v>
      </c>
      <c r="AN245" s="77">
        <v>513935.75536986982</v>
      </c>
      <c r="AO245" s="77">
        <v>511775.8174121406</v>
      </c>
      <c r="AP245" s="77">
        <v>509615.87945441145</v>
      </c>
      <c r="AQ245" s="8"/>
    </row>
    <row r="246" spans="2:43" s="21" customFormat="1">
      <c r="B246" s="5"/>
      <c r="C246" s="9"/>
      <c r="D246" s="9"/>
      <c r="E246" s="18"/>
      <c r="F246" s="65" t="s">
        <v>49</v>
      </c>
      <c r="G246" s="82"/>
      <c r="H246" s="77">
        <v>17333.486738600055</v>
      </c>
      <c r="I246" s="77">
        <v>17647.741395071382</v>
      </c>
      <c r="J246" s="77">
        <v>30852.360819058515</v>
      </c>
      <c r="K246" s="77">
        <v>48669.831727998833</v>
      </c>
      <c r="L246" s="77">
        <v>69945.919790623113</v>
      </c>
      <c r="M246" s="77">
        <v>94794.125428052212</v>
      </c>
      <c r="N246" s="77">
        <v>98421.730302106836</v>
      </c>
      <c r="O246" s="77">
        <v>97236.727068354987</v>
      </c>
      <c r="P246" s="77">
        <v>95389.307984517072</v>
      </c>
      <c r="Q246" s="77">
        <v>94082.058340624237</v>
      </c>
      <c r="R246" s="77">
        <v>92294.995676847131</v>
      </c>
      <c r="S246" s="77">
        <v>92953.782797873064</v>
      </c>
      <c r="T246" s="77">
        <v>93611.489940012078</v>
      </c>
      <c r="U246" s="77">
        <v>94269.197082151077</v>
      </c>
      <c r="V246" s="77">
        <v>94927.984203177009</v>
      </c>
      <c r="W246" s="77">
        <v>95231.458270403731</v>
      </c>
      <c r="X246" s="77">
        <v>95536.012316517343</v>
      </c>
      <c r="Y246" s="77">
        <v>95839.486383744064</v>
      </c>
      <c r="Z246" s="77">
        <v>96144.04042985769</v>
      </c>
      <c r="AA246" s="77">
        <v>96447.514497084383</v>
      </c>
      <c r="AB246" s="77">
        <v>96468.034095936004</v>
      </c>
      <c r="AC246" s="77">
        <v>96489.633673674572</v>
      </c>
      <c r="AD246" s="77">
        <v>96510.153272526179</v>
      </c>
      <c r="AE246" s="77">
        <v>96531.752850264747</v>
      </c>
      <c r="AF246" s="77">
        <v>96552.272449116368</v>
      </c>
      <c r="AG246" s="77">
        <v>96340.596587278545</v>
      </c>
      <c r="AH246" s="77">
        <v>96130.000704327627</v>
      </c>
      <c r="AI246" s="77">
        <v>95918.32484248979</v>
      </c>
      <c r="AJ246" s="77">
        <v>95706.648980651938</v>
      </c>
      <c r="AK246" s="77">
        <v>95496.053097701035</v>
      </c>
      <c r="AL246" s="77">
        <v>95100.780825085443</v>
      </c>
      <c r="AM246" s="77">
        <v>94704.428573582976</v>
      </c>
      <c r="AN246" s="77">
        <v>94308.076322080495</v>
      </c>
      <c r="AO246" s="77">
        <v>93911.724070578013</v>
      </c>
      <c r="AP246" s="77">
        <v>93515.371819075517</v>
      </c>
      <c r="AQ246" s="8"/>
    </row>
    <row r="247" spans="2:43" s="21" customFormat="1">
      <c r="B247" s="5"/>
      <c r="C247" s="9"/>
      <c r="D247" s="9"/>
      <c r="E247" s="18"/>
      <c r="F247" s="65" t="s">
        <v>50</v>
      </c>
      <c r="G247" s="82"/>
      <c r="H247" s="77">
        <v>535270.79231309902</v>
      </c>
      <c r="I247" s="77">
        <v>544975.20675055298</v>
      </c>
      <c r="J247" s="77">
        <v>952743.54602707305</v>
      </c>
      <c r="K247" s="77">
        <v>1502960.124738019</v>
      </c>
      <c r="L247" s="77">
        <v>2159981.3395893341</v>
      </c>
      <c r="M247" s="77">
        <v>2927312.1668882915</v>
      </c>
      <c r="N247" s="77">
        <v>3039335.267861391</v>
      </c>
      <c r="O247" s="77">
        <v>3002741.4982759897</v>
      </c>
      <c r="P247" s="77">
        <v>2945691.84106316</v>
      </c>
      <c r="Q247" s="77">
        <v>2905323.012610469</v>
      </c>
      <c r="R247" s="77">
        <v>2850137.2059474075</v>
      </c>
      <c r="S247" s="77">
        <v>2870481.0357581717</v>
      </c>
      <c r="T247" s="77">
        <v>2890791.515028262</v>
      </c>
      <c r="U247" s="77">
        <v>2911101.9942983538</v>
      </c>
      <c r="V247" s="77">
        <v>2931445.824109118</v>
      </c>
      <c r="W247" s="77">
        <v>2940817.3260383382</v>
      </c>
      <c r="X247" s="77">
        <v>2950222.1785082328</v>
      </c>
      <c r="Y247" s="77">
        <v>2959593.6804374536</v>
      </c>
      <c r="Z247" s="77">
        <v>2968998.5329073481</v>
      </c>
      <c r="AA247" s="77">
        <v>2978370.0348365693</v>
      </c>
      <c r="AB247" s="77">
        <v>2979003.6951093632</v>
      </c>
      <c r="AC247" s="77">
        <v>2979670.7059228308</v>
      </c>
      <c r="AD247" s="77">
        <v>2980304.3661956256</v>
      </c>
      <c r="AE247" s="77">
        <v>2980971.3770090933</v>
      </c>
      <c r="AF247" s="77">
        <v>2981605.0372818871</v>
      </c>
      <c r="AG247" s="77">
        <v>2975068.3313099043</v>
      </c>
      <c r="AH247" s="77">
        <v>2968564.9758785944</v>
      </c>
      <c r="AI247" s="77">
        <v>2962028.2699066112</v>
      </c>
      <c r="AJ247" s="77">
        <v>2955491.5639346275</v>
      </c>
      <c r="AK247" s="77">
        <v>2948988.2085033185</v>
      </c>
      <c r="AL247" s="77">
        <v>2936781.9106168593</v>
      </c>
      <c r="AM247" s="77">
        <v>2924542.2621897273</v>
      </c>
      <c r="AN247" s="77">
        <v>2912302.6137625957</v>
      </c>
      <c r="AO247" s="77">
        <v>2900062.9653354636</v>
      </c>
      <c r="AP247" s="77">
        <v>2887823.3169083311</v>
      </c>
      <c r="AQ247" s="8"/>
    </row>
    <row r="248" spans="2:43" s="21" customFormat="1">
      <c r="B248" s="5"/>
      <c r="C248" s="9"/>
      <c r="D248" s="9"/>
      <c r="E248" s="18"/>
      <c r="F248" s="16"/>
      <c r="G248" s="84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"/>
    </row>
    <row r="249" spans="2:43" s="21" customFormat="1">
      <c r="B249" s="5"/>
      <c r="E249" s="36"/>
      <c r="F249" s="37" t="s">
        <v>1</v>
      </c>
      <c r="G249" s="85"/>
      <c r="H249" s="76">
        <f>SUM(H250:H254)</f>
        <v>6125054.154713897</v>
      </c>
      <c r="I249" s="76">
        <f t="shared" ref="I249" si="624">SUM(I250:I254)</f>
        <v>6215672.6840637801</v>
      </c>
      <c r="J249" s="76">
        <f t="shared" ref="J249" si="625">SUM(J250:J254)</f>
        <v>9662301.9269790146</v>
      </c>
      <c r="K249" s="76">
        <f t="shared" ref="K249" si="626">SUM(K250:K254)</f>
        <v>13840369.817593934</v>
      </c>
      <c r="L249" s="76">
        <f t="shared" ref="L249" si="627">SUM(L250:L254)</f>
        <v>18497798.87975134</v>
      </c>
      <c r="M249" s="76">
        <f t="shared" ref="M249" si="628">SUM(M250:M254)</f>
        <v>23700120.889748309</v>
      </c>
      <c r="N249" s="76">
        <f t="shared" ref="N249" si="629">SUM(N250:N254)</f>
        <v>23962623.426473569</v>
      </c>
      <c r="O249" s="76">
        <f t="shared" ref="O249" si="630">SUM(O250:O254)</f>
        <v>23742746.578646876</v>
      </c>
      <c r="P249" s="76">
        <f t="shared" ref="P249" si="631">SUM(P250:P254)</f>
        <v>23479172.062248535</v>
      </c>
      <c r="Q249" s="76">
        <f t="shared" ref="Q249" si="632">SUM(Q250:Q254)</f>
        <v>23133288.156394113</v>
      </c>
      <c r="R249" s="76">
        <f t="shared" ref="R249" si="633">SUM(R250:R254)</f>
        <v>22878717.932851821</v>
      </c>
      <c r="S249" s="76">
        <f t="shared" ref="S249" si="634">SUM(S250:S254)</f>
        <v>23150807.764148232</v>
      </c>
      <c r="T249" s="76">
        <f t="shared" ref="T249" si="635">SUM(T250:T254)</f>
        <v>23425415.647944797</v>
      </c>
      <c r="U249" s="76">
        <f t="shared" ref="U249" si="636">SUM(U250:U254)</f>
        <v>23576359.637168549</v>
      </c>
      <c r="V249" s="76">
        <f t="shared" ref="V249" si="637">SUM(V250:V254)</f>
        <v>23727445.637514159</v>
      </c>
      <c r="W249" s="76">
        <f t="shared" ref="W249" si="638">SUM(W250:W254)</f>
        <v>23806134.549689036</v>
      </c>
      <c r="X249" s="76">
        <f t="shared" ref="X249" si="639">SUM(X250:X254)</f>
        <v>23884922.345593426</v>
      </c>
      <c r="Y249" s="76">
        <f t="shared" ref="Y249" si="640">SUM(Y250:Y254)</f>
        <v>23963664.237999551</v>
      </c>
      <c r="Z249" s="76">
        <f t="shared" ref="Z249" si="641">SUM(Z250:Z254)</f>
        <v>24042404.840639502</v>
      </c>
      <c r="AA249" s="76">
        <f t="shared" ref="AA249" si="642">SUM(AA250:AA254)</f>
        <v>24121148.513108391</v>
      </c>
      <c r="AB249" s="76">
        <f t="shared" ref="AB249" si="643">SUM(AB250:AB254)</f>
        <v>24129305.746977057</v>
      </c>
      <c r="AC249" s="76">
        <f t="shared" ref="AC249" si="644">SUM(AC250:AC254)</f>
        <v>24137564.191423841</v>
      </c>
      <c r="AD249" s="76">
        <f t="shared" ref="AD249" si="645">SUM(AD250:AD254)</f>
        <v>24145668.445061255</v>
      </c>
      <c r="AE249" s="76">
        <f t="shared" ref="AE249" si="646">SUM(AE250:AE254)</f>
        <v>24154020.110264551</v>
      </c>
      <c r="AF249" s="76">
        <f t="shared" ref="AF249" si="647">SUM(AF250:AF254)</f>
        <v>24162138.883670721</v>
      </c>
      <c r="AG249" s="76">
        <f t="shared" ref="AG249" si="648">SUM(AG250:AG254)</f>
        <v>24114228.306155238</v>
      </c>
      <c r="AH249" s="76">
        <f t="shared" ref="AH249" si="649">SUM(AH250:AH254)</f>
        <v>24066250.113182463</v>
      </c>
      <c r="AI249" s="76">
        <f t="shared" ref="AI249" si="650">SUM(AI250:AI254)</f>
        <v>24018193.334679198</v>
      </c>
      <c r="AJ249" s="76">
        <f t="shared" ref="AJ249" si="651">SUM(AJ250:AJ254)</f>
        <v>23970350.257163711</v>
      </c>
      <c r="AK249" s="76">
        <f t="shared" ref="AK249" si="652">SUM(AK250:AK254)</f>
        <v>23922156.023121916</v>
      </c>
      <c r="AL249" s="76">
        <f t="shared" ref="AL249" si="653">SUM(AL250:AL254)</f>
        <v>23829198.205125507</v>
      </c>
      <c r="AM249" s="76">
        <f t="shared" ref="AM249" si="654">SUM(AM250:AM254)</f>
        <v>23736143.22919042</v>
      </c>
      <c r="AN249" s="76">
        <f t="shared" ref="AN249" si="655">SUM(AN250:AN254)</f>
        <v>23642826.798984643</v>
      </c>
      <c r="AO249" s="76">
        <f t="shared" ref="AO249" si="656">SUM(AO250:AO254)</f>
        <v>23549779.390079141</v>
      </c>
      <c r="AP249" s="76">
        <f t="shared" ref="AP249" si="657">SUM(AP250:AP254)</f>
        <v>23456624.240648363</v>
      </c>
      <c r="AQ249" s="8"/>
    </row>
    <row r="250" spans="2:43" s="21" customFormat="1">
      <c r="B250" s="5"/>
      <c r="C250" s="9"/>
      <c r="D250" s="9"/>
      <c r="E250" s="18"/>
      <c r="F250" s="65" t="s">
        <v>2</v>
      </c>
      <c r="G250" s="82"/>
      <c r="H250" s="77">
        <f t="shared" ref="H250:Q254" si="658">SUMIF($F$200:$F$247,$F250,H$200:H$247)</f>
        <v>67328.380894822971</v>
      </c>
      <c r="I250" s="77">
        <f t="shared" si="658"/>
        <v>102949.42561552121</v>
      </c>
      <c r="J250" s="77">
        <f t="shared" si="658"/>
        <v>211875.01861298308</v>
      </c>
      <c r="K250" s="77">
        <f t="shared" si="658"/>
        <v>380584.87854698545</v>
      </c>
      <c r="L250" s="77">
        <f t="shared" si="658"/>
        <v>612238.94304870965</v>
      </c>
      <c r="M250" s="77">
        <f t="shared" si="658"/>
        <v>918128.13969785324</v>
      </c>
      <c r="N250" s="77">
        <f t="shared" si="658"/>
        <v>1062520.3684006941</v>
      </c>
      <c r="O250" s="77">
        <f t="shared" si="658"/>
        <v>1187128.3878751388</v>
      </c>
      <c r="P250" s="77">
        <f t="shared" si="658"/>
        <v>1173949.8233314569</v>
      </c>
      <c r="Q250" s="77">
        <f t="shared" si="658"/>
        <v>1156656.3131263752</v>
      </c>
      <c r="R250" s="77">
        <f t="shared" ref="R250:AA254" si="659">SUMIF($F$200:$F$247,$F250,R$200:R$247)</f>
        <v>1143927.6334353664</v>
      </c>
      <c r="S250" s="77">
        <f t="shared" si="659"/>
        <v>1157532.1182777509</v>
      </c>
      <c r="T250" s="77">
        <f t="shared" si="659"/>
        <v>1171262.5056530265</v>
      </c>
      <c r="U250" s="77">
        <f t="shared" si="659"/>
        <v>1178809.6983917782</v>
      </c>
      <c r="V250" s="77">
        <f t="shared" si="659"/>
        <v>1186363.9916866228</v>
      </c>
      <c r="W250" s="77">
        <f t="shared" si="659"/>
        <v>1190298.4526022756</v>
      </c>
      <c r="X250" s="77">
        <f t="shared" si="659"/>
        <v>1194237.8572483156</v>
      </c>
      <c r="Y250" s="77">
        <f t="shared" si="659"/>
        <v>1198174.967357517</v>
      </c>
      <c r="Z250" s="77">
        <f t="shared" si="659"/>
        <v>1202112.0126144378</v>
      </c>
      <c r="AA250" s="77">
        <f t="shared" si="659"/>
        <v>1206049.2113628059</v>
      </c>
      <c r="AB250" s="77">
        <f t="shared" ref="AB250:AP254" si="660">SUMIF($F$200:$F$247,$F250,AB$200:AB$247)</f>
        <v>1206457.0996014364</v>
      </c>
      <c r="AC250" s="77">
        <f t="shared" si="660"/>
        <v>1206870.0481869865</v>
      </c>
      <c r="AD250" s="77">
        <f t="shared" si="660"/>
        <v>1207275.2872320688</v>
      </c>
      <c r="AE250" s="77">
        <f t="shared" si="660"/>
        <v>1207692.8970374304</v>
      </c>
      <c r="AF250" s="77">
        <f t="shared" si="660"/>
        <v>1208098.861888964</v>
      </c>
      <c r="AG250" s="77">
        <f t="shared" si="660"/>
        <v>1205703.3723176972</v>
      </c>
      <c r="AH250" s="77">
        <f t="shared" si="660"/>
        <v>1203304.5021577999</v>
      </c>
      <c r="AI250" s="77">
        <f t="shared" si="660"/>
        <v>1200901.7021731727</v>
      </c>
      <c r="AJ250" s="77">
        <f t="shared" si="660"/>
        <v>1198509.5876019057</v>
      </c>
      <c r="AK250" s="77">
        <f t="shared" si="660"/>
        <v>1196099.9152065716</v>
      </c>
      <c r="AL250" s="77">
        <f t="shared" si="660"/>
        <v>1191452.0743552344</v>
      </c>
      <c r="AM250" s="77">
        <f t="shared" si="660"/>
        <v>1186799.3755148465</v>
      </c>
      <c r="AN250" s="77">
        <f t="shared" si="660"/>
        <v>1182133.6036890694</v>
      </c>
      <c r="AO250" s="77">
        <f t="shared" si="660"/>
        <v>1177481.2832922777</v>
      </c>
      <c r="AP250" s="77">
        <f t="shared" si="660"/>
        <v>1172823.5758692224</v>
      </c>
      <c r="AQ250" s="8"/>
    </row>
    <row r="251" spans="2:43" s="21" customFormat="1">
      <c r="B251" s="5"/>
      <c r="C251" s="9"/>
      <c r="D251" s="9"/>
      <c r="E251" s="18"/>
      <c r="F251" s="65" t="s">
        <v>47</v>
      </c>
      <c r="G251" s="82"/>
      <c r="H251" s="77">
        <f t="shared" si="658"/>
        <v>4398709.6016051769</v>
      </c>
      <c r="I251" s="77">
        <f t="shared" si="658"/>
        <v>4428111.3760344787</v>
      </c>
      <c r="J251" s="77">
        <f t="shared" si="658"/>
        <v>6812727.2753920164</v>
      </c>
      <c r="K251" s="77">
        <f t="shared" si="658"/>
        <v>9602262.4414030127</v>
      </c>
      <c r="L251" s="77">
        <f t="shared" si="658"/>
        <v>12627170.224976292</v>
      </c>
      <c r="M251" s="77">
        <f t="shared" si="658"/>
        <v>15917779.99664215</v>
      </c>
      <c r="N251" s="77">
        <f t="shared" si="658"/>
        <v>15924389.211099306</v>
      </c>
      <c r="O251" s="77">
        <f t="shared" si="658"/>
        <v>15668858.772224858</v>
      </c>
      <c r="P251" s="77">
        <f t="shared" si="658"/>
        <v>15530493.837218542</v>
      </c>
      <c r="Q251" s="77">
        <f t="shared" si="658"/>
        <v>15314835.510773621</v>
      </c>
      <c r="R251" s="77">
        <f t="shared" si="659"/>
        <v>15184969.691564633</v>
      </c>
      <c r="S251" s="77">
        <f t="shared" si="659"/>
        <v>15394790.649222249</v>
      </c>
      <c r="T251" s="77">
        <f t="shared" si="659"/>
        <v>15606892.514346972</v>
      </c>
      <c r="U251" s="77">
        <f t="shared" si="659"/>
        <v>15708941.681608221</v>
      </c>
      <c r="V251" s="77">
        <f t="shared" si="659"/>
        <v>15811082.298313376</v>
      </c>
      <c r="W251" s="77">
        <f t="shared" si="659"/>
        <v>15867562.272397723</v>
      </c>
      <c r="X251" s="77">
        <f t="shared" si="659"/>
        <v>15924090.410251683</v>
      </c>
      <c r="Y251" s="77">
        <f t="shared" si="659"/>
        <v>15980617.010142483</v>
      </c>
      <c r="Z251" s="77">
        <f t="shared" si="659"/>
        <v>16037094.399885559</v>
      </c>
      <c r="AA251" s="77">
        <f t="shared" si="659"/>
        <v>16093624.743637193</v>
      </c>
      <c r="AB251" s="77">
        <f t="shared" si="660"/>
        <v>16102834.787898561</v>
      </c>
      <c r="AC251" s="77">
        <f t="shared" si="660"/>
        <v>16112085.214313013</v>
      </c>
      <c r="AD251" s="77">
        <f t="shared" si="660"/>
        <v>16121248.632767927</v>
      </c>
      <c r="AE251" s="77">
        <f t="shared" si="660"/>
        <v>16130596.780462569</v>
      </c>
      <c r="AF251" s="77">
        <f t="shared" si="660"/>
        <v>16139759.473111033</v>
      </c>
      <c r="AG251" s="77">
        <f t="shared" si="660"/>
        <v>16111684.397682304</v>
      </c>
      <c r="AH251" s="77">
        <f t="shared" si="660"/>
        <v>16083514.152842201</v>
      </c>
      <c r="AI251" s="77">
        <f t="shared" si="660"/>
        <v>16055294.730326826</v>
      </c>
      <c r="AJ251" s="77">
        <f t="shared" si="660"/>
        <v>16027265.554898094</v>
      </c>
      <c r="AK251" s="77">
        <f t="shared" si="660"/>
        <v>15998901.347293429</v>
      </c>
      <c r="AL251" s="77">
        <f t="shared" si="660"/>
        <v>15940593.805644767</v>
      </c>
      <c r="AM251" s="77">
        <f t="shared" si="660"/>
        <v>15882241.846985154</v>
      </c>
      <c r="AN251" s="77">
        <f t="shared" si="660"/>
        <v>15823648.92131093</v>
      </c>
      <c r="AO251" s="77">
        <f t="shared" si="660"/>
        <v>15765296.584207721</v>
      </c>
      <c r="AP251" s="77">
        <f t="shared" si="660"/>
        <v>15706847.251630776</v>
      </c>
      <c r="AQ251" s="8"/>
    </row>
    <row r="252" spans="2:43" s="21" customFormat="1">
      <c r="B252" s="5"/>
      <c r="C252" s="9"/>
      <c r="D252" s="9"/>
      <c r="E252" s="18"/>
      <c r="F252" s="65" t="s">
        <v>48</v>
      </c>
      <c r="G252" s="82"/>
      <c r="H252" s="77">
        <f t="shared" si="658"/>
        <v>448652.33666105953</v>
      </c>
      <c r="I252" s="77">
        <f t="shared" si="658"/>
        <v>455260.49397836009</v>
      </c>
      <c r="J252" s="77">
        <f t="shared" si="658"/>
        <v>692528.7335537516</v>
      </c>
      <c r="K252" s="77">
        <f t="shared" si="658"/>
        <v>988596.64944431488</v>
      </c>
      <c r="L252" s="77">
        <f t="shared" si="658"/>
        <v>1322003.1630005136</v>
      </c>
      <c r="M252" s="77">
        <f t="shared" si="658"/>
        <v>1700712.3210864547</v>
      </c>
      <c r="N252" s="77">
        <f t="shared" si="658"/>
        <v>1712471.2231073361</v>
      </c>
      <c r="O252" s="77">
        <f t="shared" si="658"/>
        <v>1690804.1814958933</v>
      </c>
      <c r="P252" s="77">
        <f t="shared" si="658"/>
        <v>1665992.485905569</v>
      </c>
      <c r="Q252" s="77">
        <f t="shared" si="658"/>
        <v>1637346.0158665916</v>
      </c>
      <c r="R252" s="77">
        <f t="shared" si="659"/>
        <v>1611551.869353534</v>
      </c>
      <c r="S252" s="77">
        <f t="shared" si="659"/>
        <v>1624328.1251935393</v>
      </c>
      <c r="T252" s="77">
        <f t="shared" si="659"/>
        <v>1637163.3541543498</v>
      </c>
      <c r="U252" s="77">
        <f t="shared" si="659"/>
        <v>1646823.5864546057</v>
      </c>
      <c r="V252" s="77">
        <f t="shared" si="659"/>
        <v>1656491.0490236217</v>
      </c>
      <c r="W252" s="77">
        <f t="shared" si="659"/>
        <v>1660693.6890068948</v>
      </c>
      <c r="X252" s="77">
        <f t="shared" si="659"/>
        <v>1664903.5120708328</v>
      </c>
      <c r="Y252" s="77">
        <f t="shared" si="659"/>
        <v>1669107.6552569615</v>
      </c>
      <c r="Z252" s="77">
        <f t="shared" si="659"/>
        <v>1673319.8955472885</v>
      </c>
      <c r="AA252" s="77">
        <f t="shared" si="659"/>
        <v>1677523.3159758742</v>
      </c>
      <c r="AB252" s="77">
        <f t="shared" si="660"/>
        <v>1676887.2708068998</v>
      </c>
      <c r="AC252" s="77">
        <f t="shared" si="660"/>
        <v>1676262.5769344987</v>
      </c>
      <c r="AD252" s="77">
        <f t="shared" si="660"/>
        <v>1675625.0285626689</v>
      </c>
      <c r="AE252" s="77">
        <f t="shared" si="660"/>
        <v>1674997.5585416835</v>
      </c>
      <c r="AF252" s="77">
        <f t="shared" si="660"/>
        <v>1674365.0699666063</v>
      </c>
      <c r="AG252" s="77">
        <f t="shared" si="660"/>
        <v>1669840.1719220234</v>
      </c>
      <c r="AH252" s="77">
        <f t="shared" si="660"/>
        <v>1665318.3018523087</v>
      </c>
      <c r="AI252" s="77">
        <f t="shared" si="660"/>
        <v>1660794.6767534546</v>
      </c>
      <c r="AJ252" s="77">
        <f t="shared" si="660"/>
        <v>1656276.3417084799</v>
      </c>
      <c r="AK252" s="77">
        <f t="shared" si="660"/>
        <v>1651749.7460188014</v>
      </c>
      <c r="AL252" s="77">
        <f t="shared" si="660"/>
        <v>1644176.272177862</v>
      </c>
      <c r="AM252" s="77">
        <f t="shared" si="660"/>
        <v>1636593.7152756897</v>
      </c>
      <c r="AN252" s="77">
        <f t="shared" si="660"/>
        <v>1629008.1272224006</v>
      </c>
      <c r="AO252" s="77">
        <f t="shared" si="660"/>
        <v>1621428.76799193</v>
      </c>
      <c r="AP252" s="77">
        <f t="shared" si="660"/>
        <v>1613847.1251132912</v>
      </c>
      <c r="AQ252" s="8"/>
    </row>
    <row r="253" spans="2:43" s="21" customFormat="1">
      <c r="B253" s="5"/>
      <c r="C253" s="9"/>
      <c r="D253" s="9"/>
      <c r="E253" s="18"/>
      <c r="F253" s="65" t="s">
        <v>49</v>
      </c>
      <c r="G253" s="82"/>
      <c r="H253" s="77">
        <f t="shared" si="658"/>
        <v>377092.80295624828</v>
      </c>
      <c r="I253" s="77">
        <f t="shared" si="658"/>
        <v>382369.40401715622</v>
      </c>
      <c r="J253" s="77">
        <f t="shared" si="658"/>
        <v>559795.42199660675</v>
      </c>
      <c r="K253" s="77">
        <f t="shared" si="658"/>
        <v>779511.25948254962</v>
      </c>
      <c r="L253" s="77">
        <f t="shared" si="658"/>
        <v>1023352.9067050421</v>
      </c>
      <c r="M253" s="77">
        <f t="shared" si="658"/>
        <v>1300270.7630336643</v>
      </c>
      <c r="N253" s="77">
        <f t="shared" si="658"/>
        <v>1293351.0084008796</v>
      </c>
      <c r="O253" s="77">
        <f t="shared" si="658"/>
        <v>1273850.1674048887</v>
      </c>
      <c r="P253" s="77">
        <f t="shared" si="658"/>
        <v>1254001.6472648289</v>
      </c>
      <c r="Q253" s="77">
        <f t="shared" si="658"/>
        <v>1228928.1432755413</v>
      </c>
      <c r="R253" s="77">
        <f t="shared" si="659"/>
        <v>1207131.5079421555</v>
      </c>
      <c r="S253" s="77">
        <f t="shared" si="659"/>
        <v>1213858.2527986935</v>
      </c>
      <c r="T253" s="77">
        <f t="shared" si="659"/>
        <v>1220588.7047709343</v>
      </c>
      <c r="U253" s="77">
        <f t="shared" si="659"/>
        <v>1226880.7135619293</v>
      </c>
      <c r="V253" s="77">
        <f t="shared" si="659"/>
        <v>1233173.9870915776</v>
      </c>
      <c r="W253" s="77">
        <f t="shared" si="659"/>
        <v>1235361.787183624</v>
      </c>
      <c r="X253" s="77">
        <f t="shared" si="659"/>
        <v>1237553.1629728591</v>
      </c>
      <c r="Y253" s="77">
        <f t="shared" si="659"/>
        <v>1239741.0722563965</v>
      </c>
      <c r="Z253" s="77">
        <f t="shared" si="659"/>
        <v>1241937.0140774834</v>
      </c>
      <c r="AA253" s="77">
        <f t="shared" si="659"/>
        <v>1244124.9493421821</v>
      </c>
      <c r="AB253" s="77">
        <f t="shared" si="660"/>
        <v>1242794.9245618782</v>
      </c>
      <c r="AC253" s="77">
        <f t="shared" si="660"/>
        <v>1241473.3514257707</v>
      </c>
      <c r="AD253" s="77">
        <f t="shared" si="660"/>
        <v>1240143.2174539762</v>
      </c>
      <c r="AE253" s="77">
        <f t="shared" si="660"/>
        <v>1238814.6421720921</v>
      </c>
      <c r="AF253" s="77">
        <f t="shared" si="660"/>
        <v>1237491.7547102175</v>
      </c>
      <c r="AG253" s="77">
        <f t="shared" si="660"/>
        <v>1233325.8567576446</v>
      </c>
      <c r="AH253" s="77">
        <f t="shared" si="660"/>
        <v>1229162.715972024</v>
      </c>
      <c r="AI253" s="77">
        <f t="shared" si="660"/>
        <v>1225003.7109737371</v>
      </c>
      <c r="AJ253" s="77">
        <f t="shared" si="660"/>
        <v>1220845.1687225746</v>
      </c>
      <c r="AK253" s="77">
        <f t="shared" si="660"/>
        <v>1216681.6147769426</v>
      </c>
      <c r="AL253" s="77">
        <f t="shared" si="660"/>
        <v>1210337.4290303015</v>
      </c>
      <c r="AM253" s="77">
        <f t="shared" si="660"/>
        <v>1203987.462100269</v>
      </c>
      <c r="AN253" s="77">
        <f t="shared" si="660"/>
        <v>1197641.6740232389</v>
      </c>
      <c r="AO253" s="77">
        <f t="shared" si="660"/>
        <v>1191296.4082977104</v>
      </c>
      <c r="AP253" s="77">
        <f t="shared" si="660"/>
        <v>1184950.8982080389</v>
      </c>
      <c r="AQ253" s="8"/>
    </row>
    <row r="254" spans="2:43" s="21" customFormat="1">
      <c r="B254" s="5"/>
      <c r="C254" s="9"/>
      <c r="D254" s="9"/>
      <c r="E254" s="18"/>
      <c r="F254" s="65" t="s">
        <v>50</v>
      </c>
      <c r="G254" s="82"/>
      <c r="H254" s="77">
        <f t="shared" si="658"/>
        <v>833271.03259658953</v>
      </c>
      <c r="I254" s="77">
        <f t="shared" si="658"/>
        <v>846981.98441826447</v>
      </c>
      <c r="J254" s="77">
        <f t="shared" si="658"/>
        <v>1385375.4774236581</v>
      </c>
      <c r="K254" s="77">
        <f t="shared" si="658"/>
        <v>2089414.5887170711</v>
      </c>
      <c r="L254" s="77">
        <f t="shared" si="658"/>
        <v>2913033.6420207829</v>
      </c>
      <c r="M254" s="77">
        <f t="shared" si="658"/>
        <v>3863229.669288185</v>
      </c>
      <c r="N254" s="77">
        <f t="shared" si="658"/>
        <v>3969891.6154653532</v>
      </c>
      <c r="O254" s="77">
        <f t="shared" si="658"/>
        <v>3922105.0696460945</v>
      </c>
      <c r="P254" s="77">
        <f t="shared" si="658"/>
        <v>3854734.268528142</v>
      </c>
      <c r="Q254" s="77">
        <f t="shared" si="658"/>
        <v>3795522.1733519835</v>
      </c>
      <c r="R254" s="77">
        <f t="shared" si="659"/>
        <v>3731137.230556136</v>
      </c>
      <c r="S254" s="77">
        <f t="shared" si="659"/>
        <v>3760298.6186559992</v>
      </c>
      <c r="T254" s="77">
        <f t="shared" si="659"/>
        <v>3789508.5690195165</v>
      </c>
      <c r="U254" s="77">
        <f t="shared" si="659"/>
        <v>3814903.9571520183</v>
      </c>
      <c r="V254" s="77">
        <f t="shared" si="659"/>
        <v>3840334.3113989625</v>
      </c>
      <c r="W254" s="77">
        <f t="shared" si="659"/>
        <v>3852218.3484985181</v>
      </c>
      <c r="X254" s="77">
        <f t="shared" si="659"/>
        <v>3864137.4030497321</v>
      </c>
      <c r="Y254" s="77">
        <f t="shared" si="659"/>
        <v>3876023.5329861934</v>
      </c>
      <c r="Z254" s="77">
        <f t="shared" si="659"/>
        <v>3887941.5185147291</v>
      </c>
      <c r="AA254" s="77">
        <f t="shared" si="659"/>
        <v>3899826.2927903347</v>
      </c>
      <c r="AB254" s="77">
        <f t="shared" si="660"/>
        <v>3900331.6641082843</v>
      </c>
      <c r="AC254" s="77">
        <f t="shared" si="660"/>
        <v>3900873.0005635712</v>
      </c>
      <c r="AD254" s="77">
        <f t="shared" si="660"/>
        <v>3901376.2790446165</v>
      </c>
      <c r="AE254" s="77">
        <f t="shared" si="660"/>
        <v>3901918.2320507811</v>
      </c>
      <c r="AF254" s="77">
        <f t="shared" si="660"/>
        <v>3902423.7239939021</v>
      </c>
      <c r="AG254" s="77">
        <f t="shared" si="660"/>
        <v>3893674.5074755689</v>
      </c>
      <c r="AH254" s="77">
        <f t="shared" si="660"/>
        <v>3884950.4403581275</v>
      </c>
      <c r="AI254" s="77">
        <f t="shared" si="660"/>
        <v>3876198.5144520104</v>
      </c>
      <c r="AJ254" s="77">
        <f t="shared" si="660"/>
        <v>3867453.6042326577</v>
      </c>
      <c r="AK254" s="77">
        <f t="shared" si="660"/>
        <v>3858723.3998261746</v>
      </c>
      <c r="AL254" s="77">
        <f t="shared" si="660"/>
        <v>3842638.6239173403</v>
      </c>
      <c r="AM254" s="77">
        <f t="shared" si="660"/>
        <v>3826520.8293144628</v>
      </c>
      <c r="AN254" s="77">
        <f t="shared" si="660"/>
        <v>3810394.4727390078</v>
      </c>
      <c r="AO254" s="77">
        <f t="shared" si="660"/>
        <v>3794276.3462895006</v>
      </c>
      <c r="AP254" s="77">
        <f t="shared" si="660"/>
        <v>3778155.3898270386</v>
      </c>
      <c r="AQ254" s="8"/>
    </row>
    <row r="255" spans="2:43">
      <c r="B255" s="5"/>
      <c r="AQ255" s="8"/>
    </row>
    <row r="256" spans="2:43" ht="13.5" thickBot="1">
      <c r="B256" s="29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  <c r="AP256" s="30"/>
      <c r="AQ256" s="31"/>
    </row>
    <row r="257"/>
  </sheetData>
  <conditionalFormatting sqref="G6:AP6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  <ignoredErrors>
    <ignoredError sqref="H10:AP10 H12:AP12 H14:AP15 H17:AP17 H19:AP20 H22:AP22 H29:AP30 H32:AP32 H34:AP35 H37:AP37 H39:AP40 H42:AP42 H27:AR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87CA-1085-4784-986F-51BF7CEF58A2}">
  <dimension ref="B1:CH268"/>
  <sheetViews>
    <sheetView showGridLines="0" topLeftCell="A112" zoomScale="70" zoomScaleNormal="70" workbookViewId="0">
      <selection activeCell="F143" sqref="F143"/>
    </sheetView>
  </sheetViews>
  <sheetFormatPr defaultColWidth="0" defaultRowHeight="12.75" zeroHeight="1" outlineLevelCol="1"/>
  <cols>
    <col min="1" max="2" width="2.5703125" style="21" customWidth="1"/>
    <col min="3" max="4" width="4" style="21" customWidth="1"/>
    <col min="5" max="5" width="5" style="21" bestFit="1" customWidth="1"/>
    <col min="6" max="6" width="39.5703125" style="21" customWidth="1"/>
    <col min="7" max="7" width="15.85546875" style="21" bestFit="1" customWidth="1"/>
    <col min="8" max="13" width="12.5703125" style="21" customWidth="1"/>
    <col min="14" max="41" width="12.5703125" style="21" customWidth="1" outlineLevel="1"/>
    <col min="42" max="42" width="12.5703125" style="21" customWidth="1"/>
    <col min="43" max="44" width="2.5703125" style="21" customWidth="1"/>
    <col min="45" max="47" width="9.140625" style="21" hidden="1"/>
    <col min="48" max="48" width="12.5703125" style="21" hidden="1"/>
    <col min="49" max="49" width="9.140625" style="21" hidden="1"/>
    <col min="50" max="50" width="11.7109375" style="21" hidden="1"/>
    <col min="51" max="54" width="9.140625" style="21" hidden="1"/>
    <col min="55" max="86" width="0" style="21" hidden="1"/>
    <col min="87" max="16384" width="9.140625" style="21" hidden="1"/>
  </cols>
  <sheetData>
    <row r="1" spans="2:43" ht="5.0999999999999996" customHeight="1"/>
    <row r="2" spans="2:43" ht="18">
      <c r="B2" s="42" t="str">
        <f>CAPEX!B2</f>
        <v>Projeto de Concessão Regionalizada dos Serviços de Abastecimento de Água e Esgotamento Sanitário de Municípios do Estado do Rio de Janeiro – Bloco 3</v>
      </c>
    </row>
    <row r="3" spans="2:43" ht="17.25" thickBot="1">
      <c r="B3" s="43" t="s">
        <v>30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2:43" ht="14.25" thickTop="1" thickBot="1"/>
    <row r="5" spans="2:43">
      <c r="B5" s="1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3" s="20" customFormat="1">
      <c r="B6" s="26"/>
      <c r="C6" s="6"/>
      <c r="D6" s="6"/>
      <c r="E6" s="6"/>
      <c r="F6" s="6" t="s">
        <v>10</v>
      </c>
      <c r="G6" s="6" t="s">
        <v>1</v>
      </c>
      <c r="H6" s="73">
        <v>1</v>
      </c>
      <c r="I6" s="73">
        <v>2</v>
      </c>
      <c r="J6" s="73">
        <v>3</v>
      </c>
      <c r="K6" s="73">
        <v>4</v>
      </c>
      <c r="L6" s="73">
        <v>5</v>
      </c>
      <c r="M6" s="73">
        <v>6</v>
      </c>
      <c r="N6" s="73">
        <v>7</v>
      </c>
      <c r="O6" s="73">
        <v>8</v>
      </c>
      <c r="P6" s="73">
        <v>9</v>
      </c>
      <c r="Q6" s="73">
        <v>10</v>
      </c>
      <c r="R6" s="73">
        <v>11</v>
      </c>
      <c r="S6" s="73">
        <v>12</v>
      </c>
      <c r="T6" s="73">
        <v>13</v>
      </c>
      <c r="U6" s="73">
        <v>14</v>
      </c>
      <c r="V6" s="73">
        <v>15</v>
      </c>
      <c r="W6" s="73">
        <v>16</v>
      </c>
      <c r="X6" s="73">
        <v>17</v>
      </c>
      <c r="Y6" s="73">
        <v>18</v>
      </c>
      <c r="Z6" s="73">
        <v>19</v>
      </c>
      <c r="AA6" s="73">
        <v>20</v>
      </c>
      <c r="AB6" s="73">
        <v>21</v>
      </c>
      <c r="AC6" s="73">
        <v>22</v>
      </c>
      <c r="AD6" s="73">
        <v>23</v>
      </c>
      <c r="AE6" s="73">
        <v>24</v>
      </c>
      <c r="AF6" s="73">
        <v>25</v>
      </c>
      <c r="AG6" s="73">
        <v>26</v>
      </c>
      <c r="AH6" s="73">
        <v>27</v>
      </c>
      <c r="AI6" s="73">
        <v>28</v>
      </c>
      <c r="AJ6" s="73">
        <v>29</v>
      </c>
      <c r="AK6" s="73">
        <v>30</v>
      </c>
      <c r="AL6" s="73">
        <v>31</v>
      </c>
      <c r="AM6" s="73">
        <v>32</v>
      </c>
      <c r="AN6" s="73">
        <v>33</v>
      </c>
      <c r="AO6" s="73">
        <v>34</v>
      </c>
      <c r="AP6" s="73">
        <v>35</v>
      </c>
      <c r="AQ6" s="13"/>
    </row>
    <row r="7" spans="2:43">
      <c r="B7" s="5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3" ht="13.5" thickBot="1">
      <c r="B8" s="5"/>
      <c r="C8" s="9"/>
      <c r="D8" s="66" t="s">
        <v>113</v>
      </c>
      <c r="E8" s="66"/>
      <c r="F8" s="66"/>
      <c r="G8" s="66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8"/>
    </row>
    <row r="9" spans="2:43" ht="13.5" thickTop="1">
      <c r="B9" s="5"/>
      <c r="C9" s="9"/>
      <c r="D9" s="48"/>
      <c r="E9" s="6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8"/>
    </row>
    <row r="10" spans="2:43" s="16" customFormat="1">
      <c r="B10" s="5"/>
      <c r="D10" s="69"/>
      <c r="E10" s="18">
        <f>CAPEX!E11</f>
        <v>1</v>
      </c>
      <c r="F10" s="69" t="str">
        <f>CAPEX!F11</f>
        <v>Pinheiral</v>
      </c>
      <c r="G10" s="69"/>
      <c r="H10" s="25">
        <v>0.22786666666666666</v>
      </c>
      <c r="I10" s="25">
        <v>0.21873333333333334</v>
      </c>
      <c r="J10" s="25">
        <v>0.20960000000000001</v>
      </c>
      <c r="K10" s="25">
        <v>0.20046666666666668</v>
      </c>
      <c r="L10" s="25">
        <v>0.19133333333333336</v>
      </c>
      <c r="M10" s="25">
        <v>0.18220000000000003</v>
      </c>
      <c r="N10" s="25">
        <v>0.1730666666666667</v>
      </c>
      <c r="O10" s="25">
        <v>0.16393333333333338</v>
      </c>
      <c r="P10" s="25">
        <v>0.15480000000000005</v>
      </c>
      <c r="Q10" s="25">
        <v>0.14566666666666672</v>
      </c>
      <c r="R10" s="25">
        <v>0.1365333333333334</v>
      </c>
      <c r="S10" s="25">
        <v>0.12740000000000007</v>
      </c>
      <c r="T10" s="25">
        <v>0.11826666666666674</v>
      </c>
      <c r="U10" s="25">
        <v>0.10913333333333342</v>
      </c>
      <c r="V10" s="25">
        <v>0.1</v>
      </c>
      <c r="W10" s="25">
        <v>0.1</v>
      </c>
      <c r="X10" s="25">
        <v>0.1</v>
      </c>
      <c r="Y10" s="25">
        <v>0.1</v>
      </c>
      <c r="Z10" s="25">
        <v>0.1</v>
      </c>
      <c r="AA10" s="25">
        <v>0.1</v>
      </c>
      <c r="AB10" s="25">
        <v>0.1</v>
      </c>
      <c r="AC10" s="25">
        <v>0.1</v>
      </c>
      <c r="AD10" s="25">
        <v>0.1</v>
      </c>
      <c r="AE10" s="25">
        <v>0.1</v>
      </c>
      <c r="AF10" s="25">
        <v>0.1</v>
      </c>
      <c r="AG10" s="25">
        <v>0.1</v>
      </c>
      <c r="AH10" s="25">
        <v>0.1</v>
      </c>
      <c r="AI10" s="25">
        <v>0.1</v>
      </c>
      <c r="AJ10" s="25">
        <v>0.1</v>
      </c>
      <c r="AK10" s="25">
        <v>0.1</v>
      </c>
      <c r="AL10" s="25">
        <v>0.1</v>
      </c>
      <c r="AM10" s="25">
        <v>0.1</v>
      </c>
      <c r="AN10" s="25">
        <v>0.1</v>
      </c>
      <c r="AO10" s="25">
        <v>0.1</v>
      </c>
      <c r="AP10" s="25">
        <v>0.1</v>
      </c>
      <c r="AQ10" s="8"/>
    </row>
    <row r="11" spans="2:43" s="16" customFormat="1">
      <c r="B11" s="5"/>
      <c r="D11" s="69"/>
      <c r="E11" s="18">
        <f>CAPEX!E12</f>
        <v>2</v>
      </c>
      <c r="F11" s="69" t="str">
        <f>CAPEX!F12</f>
        <v>Pirai</v>
      </c>
      <c r="G11" s="69"/>
      <c r="H11" s="25">
        <v>0.23719999999999999</v>
      </c>
      <c r="I11" s="25">
        <v>0.22739999999999999</v>
      </c>
      <c r="J11" s="25">
        <v>0.21759999999999999</v>
      </c>
      <c r="K11" s="25">
        <v>0.20779999999999998</v>
      </c>
      <c r="L11" s="25">
        <v>0.19799999999999998</v>
      </c>
      <c r="M11" s="25">
        <v>0.18819999999999998</v>
      </c>
      <c r="N11" s="25">
        <v>0.17839999999999998</v>
      </c>
      <c r="O11" s="25">
        <v>0.16859999999999997</v>
      </c>
      <c r="P11" s="25">
        <v>0.15879999999999997</v>
      </c>
      <c r="Q11" s="25">
        <v>0.14899999999999997</v>
      </c>
      <c r="R11" s="25">
        <v>0.13919999999999996</v>
      </c>
      <c r="S11" s="25">
        <v>0.12939999999999996</v>
      </c>
      <c r="T11" s="25">
        <v>0.11959999999999996</v>
      </c>
      <c r="U11" s="25">
        <v>0.10979999999999995</v>
      </c>
      <c r="V11" s="25">
        <v>0.1</v>
      </c>
      <c r="W11" s="25">
        <v>0.1</v>
      </c>
      <c r="X11" s="25">
        <v>0.1</v>
      </c>
      <c r="Y11" s="25">
        <v>0.1</v>
      </c>
      <c r="Z11" s="25">
        <v>0.1</v>
      </c>
      <c r="AA11" s="25">
        <v>0.1</v>
      </c>
      <c r="AB11" s="25">
        <v>0.1</v>
      </c>
      <c r="AC11" s="25">
        <v>0.1</v>
      </c>
      <c r="AD11" s="25">
        <v>0.1</v>
      </c>
      <c r="AE11" s="25">
        <v>0.1</v>
      </c>
      <c r="AF11" s="25">
        <v>0.1</v>
      </c>
      <c r="AG11" s="25">
        <v>0.1</v>
      </c>
      <c r="AH11" s="25">
        <v>0.1</v>
      </c>
      <c r="AI11" s="25">
        <v>0.1</v>
      </c>
      <c r="AJ11" s="25">
        <v>0.1</v>
      </c>
      <c r="AK11" s="25">
        <v>0.1</v>
      </c>
      <c r="AL11" s="25">
        <v>0.1</v>
      </c>
      <c r="AM11" s="25">
        <v>0.1</v>
      </c>
      <c r="AN11" s="25">
        <v>0.1</v>
      </c>
      <c r="AO11" s="25">
        <v>0.1</v>
      </c>
      <c r="AP11" s="25">
        <v>0.1</v>
      </c>
      <c r="AQ11" s="8"/>
    </row>
    <row r="12" spans="2:43" s="16" customFormat="1">
      <c r="B12" s="5"/>
      <c r="D12" s="69"/>
      <c r="E12" s="18">
        <f>CAPEX!E13</f>
        <v>3</v>
      </c>
      <c r="F12" s="69" t="str">
        <f>CAPEX!F13</f>
        <v>Rio Claro</v>
      </c>
      <c r="G12" s="69"/>
      <c r="H12" s="25">
        <v>0.22226666666666667</v>
      </c>
      <c r="I12" s="25">
        <v>0.21353333333333332</v>
      </c>
      <c r="J12" s="25">
        <v>0.20479999999999998</v>
      </c>
      <c r="K12" s="25">
        <v>0.19606666666666664</v>
      </c>
      <c r="L12" s="25">
        <v>0.1873333333333333</v>
      </c>
      <c r="M12" s="25">
        <v>0.17859999999999995</v>
      </c>
      <c r="N12" s="25">
        <v>0.16986666666666661</v>
      </c>
      <c r="O12" s="25">
        <v>0.16113333333333327</v>
      </c>
      <c r="P12" s="25">
        <v>0.15239999999999992</v>
      </c>
      <c r="Q12" s="25">
        <v>0.14366666666666658</v>
      </c>
      <c r="R12" s="25">
        <v>0.13493333333333324</v>
      </c>
      <c r="S12" s="25">
        <v>0.1261999999999999</v>
      </c>
      <c r="T12" s="25">
        <v>0.11746666666666657</v>
      </c>
      <c r="U12" s="25">
        <v>0.10873333333333324</v>
      </c>
      <c r="V12" s="25">
        <v>0.1</v>
      </c>
      <c r="W12" s="25">
        <v>0.1</v>
      </c>
      <c r="X12" s="25">
        <v>0.1</v>
      </c>
      <c r="Y12" s="25">
        <v>0.1</v>
      </c>
      <c r="Z12" s="25">
        <v>0.1</v>
      </c>
      <c r="AA12" s="25">
        <v>0.1</v>
      </c>
      <c r="AB12" s="25">
        <v>0.1</v>
      </c>
      <c r="AC12" s="25">
        <v>0.1</v>
      </c>
      <c r="AD12" s="25">
        <v>0.1</v>
      </c>
      <c r="AE12" s="25">
        <v>0.1</v>
      </c>
      <c r="AF12" s="25">
        <v>0.1</v>
      </c>
      <c r="AG12" s="25">
        <v>0.1</v>
      </c>
      <c r="AH12" s="25">
        <v>0.1</v>
      </c>
      <c r="AI12" s="25">
        <v>0.1</v>
      </c>
      <c r="AJ12" s="25">
        <v>0.1</v>
      </c>
      <c r="AK12" s="25">
        <v>0.1</v>
      </c>
      <c r="AL12" s="25">
        <v>0.1</v>
      </c>
      <c r="AM12" s="25">
        <v>0.1</v>
      </c>
      <c r="AN12" s="25">
        <v>0.1</v>
      </c>
      <c r="AO12" s="25">
        <v>0.1</v>
      </c>
      <c r="AP12" s="25">
        <v>0.1</v>
      </c>
      <c r="AQ12" s="8"/>
    </row>
    <row r="13" spans="2:43" s="16" customFormat="1">
      <c r="B13" s="5"/>
      <c r="D13" s="69"/>
      <c r="E13" s="18">
        <f>CAPEX!E14</f>
        <v>4</v>
      </c>
      <c r="F13" s="69" t="str">
        <f>CAPEX!F14</f>
        <v>Itaguai</v>
      </c>
      <c r="G13" s="69"/>
      <c r="H13" s="25">
        <v>0.31933333333333336</v>
      </c>
      <c r="I13" s="25">
        <v>0.3036666666666667</v>
      </c>
      <c r="J13" s="25">
        <v>0.28800000000000003</v>
      </c>
      <c r="K13" s="25">
        <v>0.27233333333333337</v>
      </c>
      <c r="L13" s="25">
        <v>0.25666666666666671</v>
      </c>
      <c r="M13" s="25">
        <v>0.24100000000000005</v>
      </c>
      <c r="N13" s="25">
        <v>0.22533333333333339</v>
      </c>
      <c r="O13" s="25">
        <v>0.20966666666666672</v>
      </c>
      <c r="P13" s="25">
        <v>0.19400000000000006</v>
      </c>
      <c r="Q13" s="25">
        <v>0.1783333333333334</v>
      </c>
      <c r="R13" s="25">
        <v>0.16266666666666674</v>
      </c>
      <c r="S13" s="25">
        <v>0.14700000000000008</v>
      </c>
      <c r="T13" s="25">
        <v>0.13133333333333341</v>
      </c>
      <c r="U13" s="25">
        <v>0.11566666666666675</v>
      </c>
      <c r="V13" s="25">
        <v>0.1</v>
      </c>
      <c r="W13" s="25">
        <v>0.1</v>
      </c>
      <c r="X13" s="25">
        <v>0.1</v>
      </c>
      <c r="Y13" s="25">
        <v>0.1</v>
      </c>
      <c r="Z13" s="25">
        <v>0.1</v>
      </c>
      <c r="AA13" s="25">
        <v>0.1</v>
      </c>
      <c r="AB13" s="25">
        <v>0.1</v>
      </c>
      <c r="AC13" s="25">
        <v>0.1</v>
      </c>
      <c r="AD13" s="25">
        <v>0.1</v>
      </c>
      <c r="AE13" s="25">
        <v>0.1</v>
      </c>
      <c r="AF13" s="25">
        <v>0.1</v>
      </c>
      <c r="AG13" s="25">
        <v>0.1</v>
      </c>
      <c r="AH13" s="25">
        <v>0.1</v>
      </c>
      <c r="AI13" s="25">
        <v>0.1</v>
      </c>
      <c r="AJ13" s="25">
        <v>0.1</v>
      </c>
      <c r="AK13" s="25">
        <v>0.1</v>
      </c>
      <c r="AL13" s="25">
        <v>0.1</v>
      </c>
      <c r="AM13" s="25">
        <v>0.1</v>
      </c>
      <c r="AN13" s="25">
        <v>0.1</v>
      </c>
      <c r="AO13" s="25">
        <v>0.1</v>
      </c>
      <c r="AP13" s="25">
        <v>0.1</v>
      </c>
      <c r="AQ13" s="8"/>
    </row>
    <row r="14" spans="2:43" s="16" customFormat="1">
      <c r="B14" s="5"/>
      <c r="D14" s="69"/>
      <c r="E14" s="18">
        <f>CAPEX!E15</f>
        <v>5</v>
      </c>
      <c r="F14" s="69" t="str">
        <f>CAPEX!F15</f>
        <v>Paracambi</v>
      </c>
      <c r="G14" s="69"/>
      <c r="H14" s="25">
        <v>0.3604</v>
      </c>
      <c r="I14" s="25">
        <v>0.34179999999999999</v>
      </c>
      <c r="J14" s="25">
        <v>0.32319999999999999</v>
      </c>
      <c r="K14" s="25">
        <v>0.30459999999999998</v>
      </c>
      <c r="L14" s="25">
        <v>0.28599999999999998</v>
      </c>
      <c r="M14" s="25">
        <v>0.26739999999999997</v>
      </c>
      <c r="N14" s="25">
        <v>0.24879999999999997</v>
      </c>
      <c r="O14" s="25">
        <v>0.23019999999999996</v>
      </c>
      <c r="P14" s="25">
        <v>0.21159999999999995</v>
      </c>
      <c r="Q14" s="25">
        <v>0.19299999999999995</v>
      </c>
      <c r="R14" s="25">
        <v>0.17439999999999994</v>
      </c>
      <c r="S14" s="25">
        <v>0.15579999999999994</v>
      </c>
      <c r="T14" s="25">
        <v>0.13719999999999993</v>
      </c>
      <c r="U14" s="25">
        <v>0.11859999999999993</v>
      </c>
      <c r="V14" s="25">
        <v>0.1</v>
      </c>
      <c r="W14" s="25">
        <v>0.1</v>
      </c>
      <c r="X14" s="25">
        <v>0.1</v>
      </c>
      <c r="Y14" s="25">
        <v>0.1</v>
      </c>
      <c r="Z14" s="25">
        <v>0.1</v>
      </c>
      <c r="AA14" s="25">
        <v>0.1</v>
      </c>
      <c r="AB14" s="25">
        <v>0.1</v>
      </c>
      <c r="AC14" s="25">
        <v>0.1</v>
      </c>
      <c r="AD14" s="25">
        <v>0.1</v>
      </c>
      <c r="AE14" s="25">
        <v>0.1</v>
      </c>
      <c r="AF14" s="25">
        <v>0.1</v>
      </c>
      <c r="AG14" s="25">
        <v>0.1</v>
      </c>
      <c r="AH14" s="25">
        <v>0.1</v>
      </c>
      <c r="AI14" s="25">
        <v>0.1</v>
      </c>
      <c r="AJ14" s="25">
        <v>0.1</v>
      </c>
      <c r="AK14" s="25">
        <v>0.1</v>
      </c>
      <c r="AL14" s="25">
        <v>0.1</v>
      </c>
      <c r="AM14" s="25">
        <v>0.1</v>
      </c>
      <c r="AN14" s="25">
        <v>0.1</v>
      </c>
      <c r="AO14" s="25">
        <v>0.1</v>
      </c>
      <c r="AP14" s="25">
        <v>0.1</v>
      </c>
      <c r="AQ14" s="8"/>
    </row>
    <row r="15" spans="2:43" s="16" customFormat="1">
      <c r="B15" s="5"/>
      <c r="D15" s="69"/>
      <c r="E15" s="18">
        <f>CAPEX!E16</f>
        <v>6</v>
      </c>
      <c r="F15" s="69" t="str">
        <f>CAPEX!F16</f>
        <v>Rio de Janeiro - APs 5</v>
      </c>
      <c r="G15" s="69"/>
      <c r="H15" s="25">
        <v>0.24933333333333335</v>
      </c>
      <c r="I15" s="25">
        <v>0.23866666666666669</v>
      </c>
      <c r="J15" s="25">
        <v>0.22800000000000004</v>
      </c>
      <c r="K15" s="25">
        <v>0.21733333333333338</v>
      </c>
      <c r="L15" s="25">
        <v>0.20666666666666672</v>
      </c>
      <c r="M15" s="25">
        <v>0.19600000000000006</v>
      </c>
      <c r="N15" s="25">
        <v>0.18533333333333341</v>
      </c>
      <c r="O15" s="25">
        <v>0.17466666666666675</v>
      </c>
      <c r="P15" s="25">
        <v>0.16400000000000009</v>
      </c>
      <c r="Q15" s="25">
        <v>0.15333333333333343</v>
      </c>
      <c r="R15" s="25">
        <v>0.14266666666666677</v>
      </c>
      <c r="S15" s="25">
        <v>0.13200000000000012</v>
      </c>
      <c r="T15" s="25">
        <v>0.12133333333333345</v>
      </c>
      <c r="U15" s="25">
        <v>0.11066666666666677</v>
      </c>
      <c r="V15" s="25">
        <v>0.1</v>
      </c>
      <c r="W15" s="25">
        <v>0.1</v>
      </c>
      <c r="X15" s="25">
        <v>0.1</v>
      </c>
      <c r="Y15" s="25">
        <v>0.1</v>
      </c>
      <c r="Z15" s="25">
        <v>0.1</v>
      </c>
      <c r="AA15" s="25">
        <v>0.1</v>
      </c>
      <c r="AB15" s="25">
        <v>0.1</v>
      </c>
      <c r="AC15" s="25">
        <v>0.1</v>
      </c>
      <c r="AD15" s="25">
        <v>0.1</v>
      </c>
      <c r="AE15" s="25">
        <v>0.1</v>
      </c>
      <c r="AF15" s="25">
        <v>0.1</v>
      </c>
      <c r="AG15" s="25">
        <v>0.1</v>
      </c>
      <c r="AH15" s="25">
        <v>0.1</v>
      </c>
      <c r="AI15" s="25">
        <v>0.1</v>
      </c>
      <c r="AJ15" s="25">
        <v>0.1</v>
      </c>
      <c r="AK15" s="25">
        <v>0.1</v>
      </c>
      <c r="AL15" s="25">
        <v>0.1</v>
      </c>
      <c r="AM15" s="25">
        <v>0.1</v>
      </c>
      <c r="AN15" s="25">
        <v>0.1</v>
      </c>
      <c r="AO15" s="25">
        <v>0.1</v>
      </c>
      <c r="AP15" s="25">
        <v>0.1</v>
      </c>
      <c r="AQ15" s="8"/>
    </row>
    <row r="16" spans="2:43" s="16" customFormat="1">
      <c r="B16" s="5"/>
      <c r="D16" s="69"/>
      <c r="E16" s="18">
        <f>CAPEX!E17</f>
        <v>7</v>
      </c>
      <c r="F16" s="69" t="str">
        <f>CAPEX!F17</f>
        <v>Seropedica</v>
      </c>
      <c r="G16" s="69"/>
      <c r="H16" s="25">
        <v>0.67679999999999996</v>
      </c>
      <c r="I16" s="25">
        <v>0.63559999999999994</v>
      </c>
      <c r="J16" s="25">
        <v>0.59439999999999993</v>
      </c>
      <c r="K16" s="25">
        <v>0.55319999999999991</v>
      </c>
      <c r="L16" s="25">
        <v>0.5119999999999999</v>
      </c>
      <c r="M16" s="25">
        <v>0.47079999999999989</v>
      </c>
      <c r="N16" s="25">
        <v>0.42959999999999987</v>
      </c>
      <c r="O16" s="25">
        <v>0.38839999999999986</v>
      </c>
      <c r="P16" s="25">
        <v>0.34719999999999984</v>
      </c>
      <c r="Q16" s="25">
        <v>0.30599999999999983</v>
      </c>
      <c r="R16" s="25">
        <v>0.26479999999999981</v>
      </c>
      <c r="S16" s="25">
        <v>0.2235999999999998</v>
      </c>
      <c r="T16" s="25">
        <v>0.18239999999999978</v>
      </c>
      <c r="U16" s="25">
        <v>0.14119999999999977</v>
      </c>
      <c r="V16" s="25">
        <v>0.1</v>
      </c>
      <c r="W16" s="25">
        <v>0.1</v>
      </c>
      <c r="X16" s="25">
        <v>0.1</v>
      </c>
      <c r="Y16" s="25">
        <v>0.1</v>
      </c>
      <c r="Z16" s="25">
        <v>0.1</v>
      </c>
      <c r="AA16" s="25">
        <v>0.1</v>
      </c>
      <c r="AB16" s="25">
        <v>0.1</v>
      </c>
      <c r="AC16" s="25">
        <v>0.1</v>
      </c>
      <c r="AD16" s="25">
        <v>0.1</v>
      </c>
      <c r="AE16" s="25">
        <v>0.1</v>
      </c>
      <c r="AF16" s="25">
        <v>0.1</v>
      </c>
      <c r="AG16" s="25">
        <v>0.1</v>
      </c>
      <c r="AH16" s="25">
        <v>0.1</v>
      </c>
      <c r="AI16" s="25">
        <v>0.1</v>
      </c>
      <c r="AJ16" s="25">
        <v>0.1</v>
      </c>
      <c r="AK16" s="25">
        <v>0.1</v>
      </c>
      <c r="AL16" s="25">
        <v>0.1</v>
      </c>
      <c r="AM16" s="25">
        <v>0.1</v>
      </c>
      <c r="AN16" s="25">
        <v>0.1</v>
      </c>
      <c r="AO16" s="25">
        <v>0.1</v>
      </c>
      <c r="AP16" s="25">
        <v>0.1</v>
      </c>
      <c r="AQ16" s="8"/>
    </row>
    <row r="17" spans="2:43">
      <c r="B17" s="5"/>
      <c r="C17" s="9"/>
      <c r="D17" s="9"/>
      <c r="E17" s="10"/>
      <c r="F17" s="9"/>
      <c r="G17" s="9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8"/>
    </row>
    <row r="18" spans="2:43" ht="13.5" thickBot="1">
      <c r="B18" s="5"/>
      <c r="C18" s="9"/>
      <c r="D18" s="14" t="s">
        <v>114</v>
      </c>
      <c r="E18" s="14"/>
      <c r="F18" s="14"/>
      <c r="G18" s="14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8"/>
    </row>
    <row r="19" spans="2:43" ht="13.5" thickTop="1">
      <c r="B19" s="5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8"/>
    </row>
    <row r="20" spans="2:43">
      <c r="B20" s="5"/>
      <c r="E20" s="36">
        <v>1</v>
      </c>
      <c r="F20" s="37" t="str">
        <f>LOOKUP(E20,CAPEX!$E$11:$E$17,CAPEX!$F$11:$F$17)</f>
        <v>Pinheiral</v>
      </c>
      <c r="G20" s="72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8"/>
    </row>
    <row r="21" spans="2:43">
      <c r="B21" s="5"/>
      <c r="C21" s="9"/>
      <c r="D21" s="9"/>
      <c r="E21" s="18"/>
      <c r="F21" s="65" t="s">
        <v>2</v>
      </c>
      <c r="G21" s="82"/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3">
        <v>0</v>
      </c>
      <c r="Z21" s="83">
        <v>0</v>
      </c>
      <c r="AA21" s="83"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0</v>
      </c>
      <c r="AH21" s="83">
        <v>0</v>
      </c>
      <c r="AI21" s="83">
        <v>0</v>
      </c>
      <c r="AJ21" s="83">
        <v>0</v>
      </c>
      <c r="AK21" s="83">
        <v>0</v>
      </c>
      <c r="AL21" s="83">
        <v>0</v>
      </c>
      <c r="AM21" s="83">
        <v>0</v>
      </c>
      <c r="AN21" s="83">
        <v>0</v>
      </c>
      <c r="AO21" s="83">
        <v>0</v>
      </c>
      <c r="AP21" s="83">
        <v>0</v>
      </c>
      <c r="AQ21" s="8"/>
    </row>
    <row r="22" spans="2:43">
      <c r="B22" s="5"/>
      <c r="C22" s="9"/>
      <c r="D22" s="9"/>
      <c r="E22" s="18"/>
      <c r="F22" s="65" t="s">
        <v>47</v>
      </c>
      <c r="G22" s="82"/>
      <c r="H22" s="83">
        <v>4.34</v>
      </c>
      <c r="I22" s="83">
        <v>4.34</v>
      </c>
      <c r="J22" s="83">
        <v>4.34</v>
      </c>
      <c r="K22" s="83">
        <v>4.34</v>
      </c>
      <c r="L22" s="83">
        <v>4.34</v>
      </c>
      <c r="M22" s="83">
        <v>4.34</v>
      </c>
      <c r="N22" s="83">
        <v>4.34</v>
      </c>
      <c r="O22" s="83">
        <v>4.34</v>
      </c>
      <c r="P22" s="83">
        <v>4.34</v>
      </c>
      <c r="Q22" s="83">
        <v>4.34</v>
      </c>
      <c r="R22" s="83">
        <v>4.34</v>
      </c>
      <c r="S22" s="83">
        <v>4.34</v>
      </c>
      <c r="T22" s="83">
        <v>4.34</v>
      </c>
      <c r="U22" s="83">
        <v>4.34</v>
      </c>
      <c r="V22" s="83">
        <v>4.34</v>
      </c>
      <c r="W22" s="83">
        <v>4.34</v>
      </c>
      <c r="X22" s="83">
        <v>4.34</v>
      </c>
      <c r="Y22" s="83">
        <v>4.34</v>
      </c>
      <c r="Z22" s="83">
        <v>4.34</v>
      </c>
      <c r="AA22" s="83">
        <v>4.34</v>
      </c>
      <c r="AB22" s="83">
        <v>4.34</v>
      </c>
      <c r="AC22" s="83">
        <v>4.34</v>
      </c>
      <c r="AD22" s="83">
        <v>4.34</v>
      </c>
      <c r="AE22" s="83">
        <v>4.34</v>
      </c>
      <c r="AF22" s="83">
        <v>4.34</v>
      </c>
      <c r="AG22" s="83">
        <v>4.34</v>
      </c>
      <c r="AH22" s="83">
        <v>4.34</v>
      </c>
      <c r="AI22" s="83">
        <v>4.34</v>
      </c>
      <c r="AJ22" s="83">
        <v>4.34</v>
      </c>
      <c r="AK22" s="83">
        <v>4.34</v>
      </c>
      <c r="AL22" s="83">
        <v>4.34</v>
      </c>
      <c r="AM22" s="83">
        <v>4.34</v>
      </c>
      <c r="AN22" s="83">
        <v>4.34</v>
      </c>
      <c r="AO22" s="83">
        <v>4.34</v>
      </c>
      <c r="AP22" s="83">
        <v>4.34</v>
      </c>
      <c r="AQ22" s="8"/>
    </row>
    <row r="23" spans="2:43">
      <c r="B23" s="5"/>
      <c r="C23" s="9"/>
      <c r="D23" s="9"/>
      <c r="E23" s="18"/>
      <c r="F23" s="65" t="s">
        <v>48</v>
      </c>
      <c r="G23" s="82"/>
      <c r="H23" s="83">
        <v>13.62</v>
      </c>
      <c r="I23" s="83">
        <v>13.62</v>
      </c>
      <c r="J23" s="83">
        <v>13.62</v>
      </c>
      <c r="K23" s="83">
        <v>13.62</v>
      </c>
      <c r="L23" s="83">
        <v>13.62</v>
      </c>
      <c r="M23" s="83">
        <v>13.62</v>
      </c>
      <c r="N23" s="83">
        <v>13.62</v>
      </c>
      <c r="O23" s="83">
        <v>13.62</v>
      </c>
      <c r="P23" s="83">
        <v>13.62</v>
      </c>
      <c r="Q23" s="83">
        <v>13.62</v>
      </c>
      <c r="R23" s="83">
        <v>13.62</v>
      </c>
      <c r="S23" s="83">
        <v>13.62</v>
      </c>
      <c r="T23" s="83">
        <v>13.62</v>
      </c>
      <c r="U23" s="83">
        <v>13.62</v>
      </c>
      <c r="V23" s="83">
        <v>13.62</v>
      </c>
      <c r="W23" s="83">
        <v>13.62</v>
      </c>
      <c r="X23" s="83">
        <v>13.62</v>
      </c>
      <c r="Y23" s="83">
        <v>13.62</v>
      </c>
      <c r="Z23" s="83">
        <v>13.62</v>
      </c>
      <c r="AA23" s="83">
        <v>13.62</v>
      </c>
      <c r="AB23" s="83">
        <v>13.62</v>
      </c>
      <c r="AC23" s="83">
        <v>13.62</v>
      </c>
      <c r="AD23" s="83">
        <v>13.62</v>
      </c>
      <c r="AE23" s="83">
        <v>13.62</v>
      </c>
      <c r="AF23" s="83">
        <v>13.62</v>
      </c>
      <c r="AG23" s="83">
        <v>13.62</v>
      </c>
      <c r="AH23" s="83">
        <v>13.62</v>
      </c>
      <c r="AI23" s="83">
        <v>13.62</v>
      </c>
      <c r="AJ23" s="83">
        <v>13.62</v>
      </c>
      <c r="AK23" s="83">
        <v>13.62</v>
      </c>
      <c r="AL23" s="83">
        <v>13.62</v>
      </c>
      <c r="AM23" s="83">
        <v>13.62</v>
      </c>
      <c r="AN23" s="83">
        <v>13.62</v>
      </c>
      <c r="AO23" s="83">
        <v>13.62</v>
      </c>
      <c r="AP23" s="83">
        <v>13.62</v>
      </c>
      <c r="AQ23" s="8"/>
    </row>
    <row r="24" spans="2:43">
      <c r="B24" s="5"/>
      <c r="C24" s="9"/>
      <c r="D24" s="9"/>
      <c r="E24" s="18"/>
      <c r="F24" s="65" t="s">
        <v>49</v>
      </c>
      <c r="G24" s="82"/>
      <c r="H24" s="83">
        <v>20.11</v>
      </c>
      <c r="I24" s="83">
        <v>20.11</v>
      </c>
      <c r="J24" s="83">
        <v>20.11</v>
      </c>
      <c r="K24" s="83">
        <v>20.11</v>
      </c>
      <c r="L24" s="83">
        <v>20.11</v>
      </c>
      <c r="M24" s="83">
        <v>20.11</v>
      </c>
      <c r="N24" s="83">
        <v>20.11</v>
      </c>
      <c r="O24" s="83">
        <v>20.11</v>
      </c>
      <c r="P24" s="83">
        <v>20.11</v>
      </c>
      <c r="Q24" s="83">
        <v>20.11</v>
      </c>
      <c r="R24" s="83">
        <v>20.11</v>
      </c>
      <c r="S24" s="83">
        <v>20.11</v>
      </c>
      <c r="T24" s="83">
        <v>20.11</v>
      </c>
      <c r="U24" s="83">
        <v>20.11</v>
      </c>
      <c r="V24" s="83">
        <v>20.11</v>
      </c>
      <c r="W24" s="83">
        <v>20.11</v>
      </c>
      <c r="X24" s="83">
        <v>20.11</v>
      </c>
      <c r="Y24" s="83">
        <v>20.11</v>
      </c>
      <c r="Z24" s="83">
        <v>20.11</v>
      </c>
      <c r="AA24" s="83">
        <v>20.11</v>
      </c>
      <c r="AB24" s="83">
        <v>20.11</v>
      </c>
      <c r="AC24" s="83">
        <v>20.11</v>
      </c>
      <c r="AD24" s="83">
        <v>20.11</v>
      </c>
      <c r="AE24" s="83">
        <v>20.11</v>
      </c>
      <c r="AF24" s="83">
        <v>20.11</v>
      </c>
      <c r="AG24" s="83">
        <v>20.11</v>
      </c>
      <c r="AH24" s="83">
        <v>20.11</v>
      </c>
      <c r="AI24" s="83">
        <v>20.11</v>
      </c>
      <c r="AJ24" s="83">
        <v>20.11</v>
      </c>
      <c r="AK24" s="83">
        <v>20.11</v>
      </c>
      <c r="AL24" s="83">
        <v>20.11</v>
      </c>
      <c r="AM24" s="83">
        <v>20.11</v>
      </c>
      <c r="AN24" s="83">
        <v>20.11</v>
      </c>
      <c r="AO24" s="83">
        <v>20.11</v>
      </c>
      <c r="AP24" s="83">
        <v>20.11</v>
      </c>
      <c r="AQ24" s="8"/>
    </row>
    <row r="25" spans="2:43">
      <c r="B25" s="5"/>
      <c r="C25" s="9"/>
      <c r="D25" s="9"/>
      <c r="E25" s="18"/>
      <c r="F25" s="65" t="s">
        <v>50</v>
      </c>
      <c r="G25" s="82"/>
      <c r="H25" s="83">
        <v>9.09</v>
      </c>
      <c r="I25" s="83">
        <v>9.09</v>
      </c>
      <c r="J25" s="83">
        <v>9.09</v>
      </c>
      <c r="K25" s="83">
        <v>9.09</v>
      </c>
      <c r="L25" s="83">
        <v>9.09</v>
      </c>
      <c r="M25" s="83">
        <v>9.09</v>
      </c>
      <c r="N25" s="83">
        <v>9.09</v>
      </c>
      <c r="O25" s="83">
        <v>9.09</v>
      </c>
      <c r="P25" s="83">
        <v>9.09</v>
      </c>
      <c r="Q25" s="83">
        <v>9.09</v>
      </c>
      <c r="R25" s="83">
        <v>9.09</v>
      </c>
      <c r="S25" s="83">
        <v>9.09</v>
      </c>
      <c r="T25" s="83">
        <v>9.09</v>
      </c>
      <c r="U25" s="83">
        <v>9.09</v>
      </c>
      <c r="V25" s="83">
        <v>9.09</v>
      </c>
      <c r="W25" s="83">
        <v>9.09</v>
      </c>
      <c r="X25" s="83">
        <v>9.09</v>
      </c>
      <c r="Y25" s="83">
        <v>9.09</v>
      </c>
      <c r="Z25" s="83">
        <v>9.09</v>
      </c>
      <c r="AA25" s="83">
        <v>9.09</v>
      </c>
      <c r="AB25" s="83">
        <v>9.09</v>
      </c>
      <c r="AC25" s="83">
        <v>9.09</v>
      </c>
      <c r="AD25" s="83">
        <v>9.09</v>
      </c>
      <c r="AE25" s="83">
        <v>9.09</v>
      </c>
      <c r="AF25" s="83">
        <v>9.09</v>
      </c>
      <c r="AG25" s="83">
        <v>9.09</v>
      </c>
      <c r="AH25" s="83">
        <v>9.09</v>
      </c>
      <c r="AI25" s="83">
        <v>9.09</v>
      </c>
      <c r="AJ25" s="83">
        <v>9.09</v>
      </c>
      <c r="AK25" s="83">
        <v>9.09</v>
      </c>
      <c r="AL25" s="83">
        <v>9.09</v>
      </c>
      <c r="AM25" s="83">
        <v>9.09</v>
      </c>
      <c r="AN25" s="83">
        <v>9.09</v>
      </c>
      <c r="AO25" s="83">
        <v>9.09</v>
      </c>
      <c r="AP25" s="83">
        <v>9.09</v>
      </c>
      <c r="AQ25" s="8"/>
    </row>
    <row r="26" spans="2:43">
      <c r="B26" s="5"/>
      <c r="C26" s="9"/>
      <c r="D26" s="9"/>
      <c r="E26" s="18"/>
      <c r="F26" s="16"/>
      <c r="G26" s="84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"/>
    </row>
    <row r="27" spans="2:43">
      <c r="B27" s="5"/>
      <c r="E27" s="36">
        <f>E20+1</f>
        <v>2</v>
      </c>
      <c r="F27" s="37" t="str">
        <f>LOOKUP(E27,CAPEX!$E$11:$E$17,CAPEX!$F$11:$F$17)</f>
        <v>Pirai</v>
      </c>
      <c r="G27" s="85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8"/>
    </row>
    <row r="28" spans="2:43">
      <c r="B28" s="5"/>
      <c r="C28" s="9"/>
      <c r="D28" s="9"/>
      <c r="E28" s="18"/>
      <c r="F28" s="65" t="s">
        <v>2</v>
      </c>
      <c r="G28" s="82"/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v>0</v>
      </c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0</v>
      </c>
      <c r="AH28" s="83">
        <v>0</v>
      </c>
      <c r="AI28" s="83">
        <v>0</v>
      </c>
      <c r="AJ28" s="83">
        <v>0</v>
      </c>
      <c r="AK28" s="83">
        <v>0</v>
      </c>
      <c r="AL28" s="83">
        <v>0</v>
      </c>
      <c r="AM28" s="83">
        <v>0</v>
      </c>
      <c r="AN28" s="83">
        <v>0</v>
      </c>
      <c r="AO28" s="83">
        <v>0</v>
      </c>
      <c r="AP28" s="83">
        <v>0</v>
      </c>
      <c r="AQ28" s="8"/>
    </row>
    <row r="29" spans="2:43">
      <c r="B29" s="5"/>
      <c r="C29" s="9"/>
      <c r="D29" s="9"/>
      <c r="E29" s="18"/>
      <c r="F29" s="65" t="s">
        <v>47</v>
      </c>
      <c r="G29" s="82"/>
      <c r="H29" s="83">
        <v>4.4000000000000004</v>
      </c>
      <c r="I29" s="83">
        <v>4.4000000000000004</v>
      </c>
      <c r="J29" s="83">
        <v>4.4000000000000004</v>
      </c>
      <c r="K29" s="83">
        <v>4.4000000000000004</v>
      </c>
      <c r="L29" s="83">
        <v>4.4000000000000004</v>
      </c>
      <c r="M29" s="83">
        <v>4.4000000000000004</v>
      </c>
      <c r="N29" s="83">
        <v>4.4000000000000004</v>
      </c>
      <c r="O29" s="83">
        <v>4.4000000000000004</v>
      </c>
      <c r="P29" s="83">
        <v>4.4000000000000004</v>
      </c>
      <c r="Q29" s="83">
        <v>4.4000000000000004</v>
      </c>
      <c r="R29" s="83">
        <v>4.4000000000000004</v>
      </c>
      <c r="S29" s="83">
        <v>4.4000000000000004</v>
      </c>
      <c r="T29" s="83">
        <v>4.4000000000000004</v>
      </c>
      <c r="U29" s="83">
        <v>4.4000000000000004</v>
      </c>
      <c r="V29" s="83">
        <v>4.4000000000000004</v>
      </c>
      <c r="W29" s="83">
        <v>4.4000000000000004</v>
      </c>
      <c r="X29" s="83">
        <v>4.4000000000000004</v>
      </c>
      <c r="Y29" s="83">
        <v>4.4000000000000004</v>
      </c>
      <c r="Z29" s="83">
        <v>4.4000000000000004</v>
      </c>
      <c r="AA29" s="83">
        <v>4.4000000000000004</v>
      </c>
      <c r="AB29" s="83">
        <v>4.4000000000000004</v>
      </c>
      <c r="AC29" s="83">
        <v>4.4000000000000004</v>
      </c>
      <c r="AD29" s="83">
        <v>4.4000000000000004</v>
      </c>
      <c r="AE29" s="83">
        <v>4.4000000000000004</v>
      </c>
      <c r="AF29" s="83">
        <v>4.4000000000000004</v>
      </c>
      <c r="AG29" s="83">
        <v>4.4000000000000004</v>
      </c>
      <c r="AH29" s="83">
        <v>4.4000000000000004</v>
      </c>
      <c r="AI29" s="83">
        <v>4.4000000000000004</v>
      </c>
      <c r="AJ29" s="83">
        <v>4.4000000000000004</v>
      </c>
      <c r="AK29" s="83">
        <v>4.4000000000000004</v>
      </c>
      <c r="AL29" s="83">
        <v>4.4000000000000004</v>
      </c>
      <c r="AM29" s="83">
        <v>4.4000000000000004</v>
      </c>
      <c r="AN29" s="83">
        <v>4.4000000000000004</v>
      </c>
      <c r="AO29" s="83">
        <v>4.4000000000000004</v>
      </c>
      <c r="AP29" s="83">
        <v>4.4000000000000004</v>
      </c>
      <c r="AQ29" s="8"/>
    </row>
    <row r="30" spans="2:43">
      <c r="B30" s="5"/>
      <c r="C30" s="9"/>
      <c r="D30" s="9"/>
      <c r="E30" s="18"/>
      <c r="F30" s="65" t="s">
        <v>48</v>
      </c>
      <c r="G30" s="82"/>
      <c r="H30" s="83">
        <v>15.61</v>
      </c>
      <c r="I30" s="83">
        <v>15.61</v>
      </c>
      <c r="J30" s="83">
        <v>15.61</v>
      </c>
      <c r="K30" s="83">
        <v>15.61</v>
      </c>
      <c r="L30" s="83">
        <v>15.61</v>
      </c>
      <c r="M30" s="83">
        <v>15.61</v>
      </c>
      <c r="N30" s="83">
        <v>15.61</v>
      </c>
      <c r="O30" s="83">
        <v>15.61</v>
      </c>
      <c r="P30" s="83">
        <v>15.61</v>
      </c>
      <c r="Q30" s="83">
        <v>15.61</v>
      </c>
      <c r="R30" s="83">
        <v>15.61</v>
      </c>
      <c r="S30" s="83">
        <v>15.61</v>
      </c>
      <c r="T30" s="83">
        <v>15.61</v>
      </c>
      <c r="U30" s="83">
        <v>15.61</v>
      </c>
      <c r="V30" s="83">
        <v>15.61</v>
      </c>
      <c r="W30" s="83">
        <v>15.61</v>
      </c>
      <c r="X30" s="83">
        <v>15.61</v>
      </c>
      <c r="Y30" s="83">
        <v>15.61</v>
      </c>
      <c r="Z30" s="83">
        <v>15.61</v>
      </c>
      <c r="AA30" s="83">
        <v>15.61</v>
      </c>
      <c r="AB30" s="83">
        <v>15.61</v>
      </c>
      <c r="AC30" s="83">
        <v>15.61</v>
      </c>
      <c r="AD30" s="83">
        <v>15.61</v>
      </c>
      <c r="AE30" s="83">
        <v>15.61</v>
      </c>
      <c r="AF30" s="83">
        <v>15.61</v>
      </c>
      <c r="AG30" s="83">
        <v>15.61</v>
      </c>
      <c r="AH30" s="83">
        <v>15.61</v>
      </c>
      <c r="AI30" s="83">
        <v>15.61</v>
      </c>
      <c r="AJ30" s="83">
        <v>15.61</v>
      </c>
      <c r="AK30" s="83">
        <v>15.61</v>
      </c>
      <c r="AL30" s="83">
        <v>15.61</v>
      </c>
      <c r="AM30" s="83">
        <v>15.61</v>
      </c>
      <c r="AN30" s="83">
        <v>15.61</v>
      </c>
      <c r="AO30" s="83">
        <v>15.61</v>
      </c>
      <c r="AP30" s="83">
        <v>15.61</v>
      </c>
      <c r="AQ30" s="8"/>
    </row>
    <row r="31" spans="2:43">
      <c r="B31" s="5"/>
      <c r="C31" s="9"/>
      <c r="D31" s="9"/>
      <c r="E31" s="18"/>
      <c r="F31" s="65" t="s">
        <v>49</v>
      </c>
      <c r="G31" s="82"/>
      <c r="H31" s="83">
        <v>19.2</v>
      </c>
      <c r="I31" s="83">
        <v>19.2</v>
      </c>
      <c r="J31" s="83">
        <v>19.2</v>
      </c>
      <c r="K31" s="83">
        <v>19.2</v>
      </c>
      <c r="L31" s="83">
        <v>19.2</v>
      </c>
      <c r="M31" s="83">
        <v>19.2</v>
      </c>
      <c r="N31" s="83">
        <v>19.2</v>
      </c>
      <c r="O31" s="83">
        <v>19.2</v>
      </c>
      <c r="P31" s="83">
        <v>19.2</v>
      </c>
      <c r="Q31" s="83">
        <v>19.2</v>
      </c>
      <c r="R31" s="83">
        <v>19.2</v>
      </c>
      <c r="S31" s="83">
        <v>19.2</v>
      </c>
      <c r="T31" s="83">
        <v>19.2</v>
      </c>
      <c r="U31" s="83">
        <v>19.2</v>
      </c>
      <c r="V31" s="83">
        <v>19.2</v>
      </c>
      <c r="W31" s="83">
        <v>19.2</v>
      </c>
      <c r="X31" s="83">
        <v>19.2</v>
      </c>
      <c r="Y31" s="83">
        <v>19.2</v>
      </c>
      <c r="Z31" s="83">
        <v>19.2</v>
      </c>
      <c r="AA31" s="83">
        <v>19.2</v>
      </c>
      <c r="AB31" s="83">
        <v>19.2</v>
      </c>
      <c r="AC31" s="83">
        <v>19.2</v>
      </c>
      <c r="AD31" s="83">
        <v>19.2</v>
      </c>
      <c r="AE31" s="83">
        <v>19.2</v>
      </c>
      <c r="AF31" s="83">
        <v>19.2</v>
      </c>
      <c r="AG31" s="83">
        <v>19.2</v>
      </c>
      <c r="AH31" s="83">
        <v>19.2</v>
      </c>
      <c r="AI31" s="83">
        <v>19.2</v>
      </c>
      <c r="AJ31" s="83">
        <v>19.2</v>
      </c>
      <c r="AK31" s="83">
        <v>19.2</v>
      </c>
      <c r="AL31" s="83">
        <v>19.2</v>
      </c>
      <c r="AM31" s="83">
        <v>19.2</v>
      </c>
      <c r="AN31" s="83">
        <v>19.2</v>
      </c>
      <c r="AO31" s="83">
        <v>19.2</v>
      </c>
      <c r="AP31" s="83">
        <v>19.2</v>
      </c>
      <c r="AQ31" s="8"/>
    </row>
    <row r="32" spans="2:43">
      <c r="B32" s="5"/>
      <c r="C32" s="9"/>
      <c r="D32" s="9"/>
      <c r="E32" s="18"/>
      <c r="F32" s="65" t="s">
        <v>50</v>
      </c>
      <c r="G32" s="82"/>
      <c r="H32" s="83">
        <v>9.6300000000000008</v>
      </c>
      <c r="I32" s="83">
        <v>9.6300000000000008</v>
      </c>
      <c r="J32" s="83">
        <v>9.6300000000000008</v>
      </c>
      <c r="K32" s="83">
        <v>9.6300000000000008</v>
      </c>
      <c r="L32" s="83">
        <v>9.6300000000000008</v>
      </c>
      <c r="M32" s="83">
        <v>9.6300000000000008</v>
      </c>
      <c r="N32" s="83">
        <v>9.6300000000000008</v>
      </c>
      <c r="O32" s="83">
        <v>9.6300000000000008</v>
      </c>
      <c r="P32" s="83">
        <v>9.6300000000000008</v>
      </c>
      <c r="Q32" s="83">
        <v>9.6300000000000008</v>
      </c>
      <c r="R32" s="83">
        <v>9.6300000000000008</v>
      </c>
      <c r="S32" s="83">
        <v>9.6300000000000008</v>
      </c>
      <c r="T32" s="83">
        <v>9.6300000000000008</v>
      </c>
      <c r="U32" s="83">
        <v>9.6300000000000008</v>
      </c>
      <c r="V32" s="83">
        <v>9.6300000000000008</v>
      </c>
      <c r="W32" s="83">
        <v>9.6300000000000008</v>
      </c>
      <c r="X32" s="83">
        <v>9.6300000000000008</v>
      </c>
      <c r="Y32" s="83">
        <v>9.6300000000000008</v>
      </c>
      <c r="Z32" s="83">
        <v>9.6300000000000008</v>
      </c>
      <c r="AA32" s="83">
        <v>9.6300000000000008</v>
      </c>
      <c r="AB32" s="83">
        <v>9.6300000000000008</v>
      </c>
      <c r="AC32" s="83">
        <v>9.6300000000000008</v>
      </c>
      <c r="AD32" s="83">
        <v>9.6300000000000008</v>
      </c>
      <c r="AE32" s="83">
        <v>9.6300000000000008</v>
      </c>
      <c r="AF32" s="83">
        <v>9.6300000000000008</v>
      </c>
      <c r="AG32" s="83">
        <v>9.6300000000000008</v>
      </c>
      <c r="AH32" s="83">
        <v>9.6300000000000008</v>
      </c>
      <c r="AI32" s="83">
        <v>9.6300000000000008</v>
      </c>
      <c r="AJ32" s="83">
        <v>9.6300000000000008</v>
      </c>
      <c r="AK32" s="83">
        <v>9.6300000000000008</v>
      </c>
      <c r="AL32" s="83">
        <v>9.6300000000000008</v>
      </c>
      <c r="AM32" s="83">
        <v>9.6300000000000008</v>
      </c>
      <c r="AN32" s="83">
        <v>9.6300000000000008</v>
      </c>
      <c r="AO32" s="83">
        <v>9.6300000000000008</v>
      </c>
      <c r="AP32" s="83">
        <v>9.6300000000000008</v>
      </c>
      <c r="AQ32" s="8"/>
    </row>
    <row r="33" spans="2:43">
      <c r="B33" s="5"/>
      <c r="C33" s="9"/>
      <c r="D33" s="9"/>
      <c r="E33" s="18"/>
      <c r="F33" s="16"/>
      <c r="G33" s="84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"/>
    </row>
    <row r="34" spans="2:43">
      <c r="B34" s="5"/>
      <c r="E34" s="36">
        <f>E27+1</f>
        <v>3</v>
      </c>
      <c r="F34" s="37" t="str">
        <f>LOOKUP(E34,CAPEX!$E$11:$E$17,CAPEX!$F$11:$F$17)</f>
        <v>Rio Claro</v>
      </c>
      <c r="G34" s="85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8"/>
    </row>
    <row r="35" spans="2:43">
      <c r="B35" s="5"/>
      <c r="C35" s="9"/>
      <c r="D35" s="9"/>
      <c r="E35" s="18"/>
      <c r="F35" s="65" t="s">
        <v>2</v>
      </c>
      <c r="G35" s="82"/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0</v>
      </c>
      <c r="AH35" s="83">
        <v>0</v>
      </c>
      <c r="AI35" s="83">
        <v>0</v>
      </c>
      <c r="AJ35" s="83">
        <v>0</v>
      </c>
      <c r="AK35" s="83">
        <v>0</v>
      </c>
      <c r="AL35" s="83">
        <v>0</v>
      </c>
      <c r="AM35" s="83">
        <v>0</v>
      </c>
      <c r="AN35" s="83">
        <v>0</v>
      </c>
      <c r="AO35" s="83">
        <v>0</v>
      </c>
      <c r="AP35" s="83">
        <v>0</v>
      </c>
      <c r="AQ35" s="8"/>
    </row>
    <row r="36" spans="2:43">
      <c r="B36" s="5"/>
      <c r="C36" s="9"/>
      <c r="D36" s="9"/>
      <c r="E36" s="18"/>
      <c r="F36" s="65" t="s">
        <v>47</v>
      </c>
      <c r="G36" s="82"/>
      <c r="H36" s="83">
        <v>4.25</v>
      </c>
      <c r="I36" s="83">
        <v>4.25</v>
      </c>
      <c r="J36" s="83">
        <v>4.25</v>
      </c>
      <c r="K36" s="83">
        <v>4.25</v>
      </c>
      <c r="L36" s="83">
        <v>4.25</v>
      </c>
      <c r="M36" s="83">
        <v>4.25</v>
      </c>
      <c r="N36" s="83">
        <v>4.25</v>
      </c>
      <c r="O36" s="83">
        <v>4.25</v>
      </c>
      <c r="P36" s="83">
        <v>4.25</v>
      </c>
      <c r="Q36" s="83">
        <v>4.25</v>
      </c>
      <c r="R36" s="83">
        <v>4.25</v>
      </c>
      <c r="S36" s="83">
        <v>4.25</v>
      </c>
      <c r="T36" s="83">
        <v>4.25</v>
      </c>
      <c r="U36" s="83">
        <v>4.25</v>
      </c>
      <c r="V36" s="83">
        <v>4.25</v>
      </c>
      <c r="W36" s="83">
        <v>4.25</v>
      </c>
      <c r="X36" s="83">
        <v>4.25</v>
      </c>
      <c r="Y36" s="83">
        <v>4.25</v>
      </c>
      <c r="Z36" s="83">
        <v>4.25</v>
      </c>
      <c r="AA36" s="83">
        <v>4.25</v>
      </c>
      <c r="AB36" s="83">
        <v>4.25</v>
      </c>
      <c r="AC36" s="83">
        <v>4.25</v>
      </c>
      <c r="AD36" s="83">
        <v>4.25</v>
      </c>
      <c r="AE36" s="83">
        <v>4.25</v>
      </c>
      <c r="AF36" s="83">
        <v>4.25</v>
      </c>
      <c r="AG36" s="83">
        <v>4.25</v>
      </c>
      <c r="AH36" s="83">
        <v>4.25</v>
      </c>
      <c r="AI36" s="83">
        <v>4.25</v>
      </c>
      <c r="AJ36" s="83">
        <v>4.25</v>
      </c>
      <c r="AK36" s="83">
        <v>4.25</v>
      </c>
      <c r="AL36" s="83">
        <v>4.25</v>
      </c>
      <c r="AM36" s="83">
        <v>4.25</v>
      </c>
      <c r="AN36" s="83">
        <v>4.25</v>
      </c>
      <c r="AO36" s="83">
        <v>4.25</v>
      </c>
      <c r="AP36" s="83">
        <v>4.25</v>
      </c>
      <c r="AQ36" s="8"/>
    </row>
    <row r="37" spans="2:43">
      <c r="B37" s="5"/>
      <c r="C37" s="9"/>
      <c r="D37" s="9"/>
      <c r="E37" s="18"/>
      <c r="F37" s="65" t="s">
        <v>48</v>
      </c>
      <c r="G37" s="82"/>
      <c r="H37" s="83">
        <v>10.15</v>
      </c>
      <c r="I37" s="83">
        <v>10.15</v>
      </c>
      <c r="J37" s="83">
        <v>10.15</v>
      </c>
      <c r="K37" s="83">
        <v>10.15</v>
      </c>
      <c r="L37" s="83">
        <v>10.15</v>
      </c>
      <c r="M37" s="83">
        <v>10.15</v>
      </c>
      <c r="N37" s="83">
        <v>10.15</v>
      </c>
      <c r="O37" s="83">
        <v>10.15</v>
      </c>
      <c r="P37" s="83">
        <v>10.15</v>
      </c>
      <c r="Q37" s="83">
        <v>10.15</v>
      </c>
      <c r="R37" s="83">
        <v>10.15</v>
      </c>
      <c r="S37" s="83">
        <v>10.15</v>
      </c>
      <c r="T37" s="83">
        <v>10.15</v>
      </c>
      <c r="U37" s="83">
        <v>10.15</v>
      </c>
      <c r="V37" s="83">
        <v>10.15</v>
      </c>
      <c r="W37" s="83">
        <v>10.15</v>
      </c>
      <c r="X37" s="83">
        <v>10.15</v>
      </c>
      <c r="Y37" s="83">
        <v>10.15</v>
      </c>
      <c r="Z37" s="83">
        <v>10.15</v>
      </c>
      <c r="AA37" s="83">
        <v>10.15</v>
      </c>
      <c r="AB37" s="83">
        <v>10.15</v>
      </c>
      <c r="AC37" s="83">
        <v>10.15</v>
      </c>
      <c r="AD37" s="83">
        <v>10.15</v>
      </c>
      <c r="AE37" s="83">
        <v>10.15</v>
      </c>
      <c r="AF37" s="83">
        <v>10.15</v>
      </c>
      <c r="AG37" s="83">
        <v>10.15</v>
      </c>
      <c r="AH37" s="83">
        <v>10.15</v>
      </c>
      <c r="AI37" s="83">
        <v>10.15</v>
      </c>
      <c r="AJ37" s="83">
        <v>10.15</v>
      </c>
      <c r="AK37" s="83">
        <v>10.15</v>
      </c>
      <c r="AL37" s="83">
        <v>10.15</v>
      </c>
      <c r="AM37" s="83">
        <v>10.15</v>
      </c>
      <c r="AN37" s="83">
        <v>10.15</v>
      </c>
      <c r="AO37" s="83">
        <v>10.15</v>
      </c>
      <c r="AP37" s="83">
        <v>10.15</v>
      </c>
      <c r="AQ37" s="8"/>
    </row>
    <row r="38" spans="2:43">
      <c r="B38" s="5"/>
      <c r="C38" s="9"/>
      <c r="D38" s="9"/>
      <c r="E38" s="18"/>
      <c r="F38" s="65" t="s">
        <v>49</v>
      </c>
      <c r="G38" s="82"/>
      <c r="H38" s="83">
        <v>20.18</v>
      </c>
      <c r="I38" s="83">
        <v>20.18</v>
      </c>
      <c r="J38" s="83">
        <v>20.18</v>
      </c>
      <c r="K38" s="83">
        <v>20.18</v>
      </c>
      <c r="L38" s="83">
        <v>20.18</v>
      </c>
      <c r="M38" s="83">
        <v>20.18</v>
      </c>
      <c r="N38" s="83">
        <v>20.18</v>
      </c>
      <c r="O38" s="83">
        <v>20.18</v>
      </c>
      <c r="P38" s="83">
        <v>20.18</v>
      </c>
      <c r="Q38" s="83">
        <v>20.18</v>
      </c>
      <c r="R38" s="83">
        <v>20.18</v>
      </c>
      <c r="S38" s="83">
        <v>20.18</v>
      </c>
      <c r="T38" s="83">
        <v>20.18</v>
      </c>
      <c r="U38" s="83">
        <v>20.18</v>
      </c>
      <c r="V38" s="83">
        <v>20.18</v>
      </c>
      <c r="W38" s="83">
        <v>20.18</v>
      </c>
      <c r="X38" s="83">
        <v>20.18</v>
      </c>
      <c r="Y38" s="83">
        <v>20.18</v>
      </c>
      <c r="Z38" s="83">
        <v>20.18</v>
      </c>
      <c r="AA38" s="83">
        <v>20.18</v>
      </c>
      <c r="AB38" s="83">
        <v>20.18</v>
      </c>
      <c r="AC38" s="83">
        <v>20.18</v>
      </c>
      <c r="AD38" s="83">
        <v>20.18</v>
      </c>
      <c r="AE38" s="83">
        <v>20.18</v>
      </c>
      <c r="AF38" s="83">
        <v>20.18</v>
      </c>
      <c r="AG38" s="83">
        <v>20.18</v>
      </c>
      <c r="AH38" s="83">
        <v>20.18</v>
      </c>
      <c r="AI38" s="83">
        <v>20.18</v>
      </c>
      <c r="AJ38" s="83">
        <v>20.18</v>
      </c>
      <c r="AK38" s="83">
        <v>20.18</v>
      </c>
      <c r="AL38" s="83">
        <v>20.18</v>
      </c>
      <c r="AM38" s="83">
        <v>20.18</v>
      </c>
      <c r="AN38" s="83">
        <v>20.18</v>
      </c>
      <c r="AO38" s="83">
        <v>20.18</v>
      </c>
      <c r="AP38" s="83">
        <v>20.18</v>
      </c>
      <c r="AQ38" s="8"/>
    </row>
    <row r="39" spans="2:43">
      <c r="B39" s="5"/>
      <c r="C39" s="9"/>
      <c r="D39" s="9"/>
      <c r="E39" s="18"/>
      <c r="F39" s="65" t="s">
        <v>50</v>
      </c>
      <c r="G39" s="82"/>
      <c r="H39" s="83">
        <v>9.2100000000000009</v>
      </c>
      <c r="I39" s="83">
        <v>9.2100000000000009</v>
      </c>
      <c r="J39" s="83">
        <v>9.2100000000000009</v>
      </c>
      <c r="K39" s="83">
        <v>9.2100000000000009</v>
      </c>
      <c r="L39" s="83">
        <v>9.2100000000000009</v>
      </c>
      <c r="M39" s="83">
        <v>9.2100000000000009</v>
      </c>
      <c r="N39" s="83">
        <v>9.2100000000000009</v>
      </c>
      <c r="O39" s="83">
        <v>9.2100000000000009</v>
      </c>
      <c r="P39" s="83">
        <v>9.2100000000000009</v>
      </c>
      <c r="Q39" s="83">
        <v>9.2100000000000009</v>
      </c>
      <c r="R39" s="83">
        <v>9.2100000000000009</v>
      </c>
      <c r="S39" s="83">
        <v>9.2100000000000009</v>
      </c>
      <c r="T39" s="83">
        <v>9.2100000000000009</v>
      </c>
      <c r="U39" s="83">
        <v>9.2100000000000009</v>
      </c>
      <c r="V39" s="83">
        <v>9.2100000000000009</v>
      </c>
      <c r="W39" s="83">
        <v>9.2100000000000009</v>
      </c>
      <c r="X39" s="83">
        <v>9.2100000000000009</v>
      </c>
      <c r="Y39" s="83">
        <v>9.2100000000000009</v>
      </c>
      <c r="Z39" s="83">
        <v>9.2100000000000009</v>
      </c>
      <c r="AA39" s="83">
        <v>9.2100000000000009</v>
      </c>
      <c r="AB39" s="83">
        <v>9.2100000000000009</v>
      </c>
      <c r="AC39" s="83">
        <v>9.2100000000000009</v>
      </c>
      <c r="AD39" s="83">
        <v>9.2100000000000009</v>
      </c>
      <c r="AE39" s="83">
        <v>9.2100000000000009</v>
      </c>
      <c r="AF39" s="83">
        <v>9.2100000000000009</v>
      </c>
      <c r="AG39" s="83">
        <v>9.2100000000000009</v>
      </c>
      <c r="AH39" s="83">
        <v>9.2100000000000009</v>
      </c>
      <c r="AI39" s="83">
        <v>9.2100000000000009</v>
      </c>
      <c r="AJ39" s="83">
        <v>9.2100000000000009</v>
      </c>
      <c r="AK39" s="83">
        <v>9.2100000000000009</v>
      </c>
      <c r="AL39" s="83">
        <v>9.2100000000000009</v>
      </c>
      <c r="AM39" s="83">
        <v>9.2100000000000009</v>
      </c>
      <c r="AN39" s="83">
        <v>9.2100000000000009</v>
      </c>
      <c r="AO39" s="83">
        <v>9.2100000000000009</v>
      </c>
      <c r="AP39" s="83">
        <v>9.2100000000000009</v>
      </c>
      <c r="AQ39" s="8"/>
    </row>
    <row r="40" spans="2:43">
      <c r="B40" s="5"/>
      <c r="C40" s="9"/>
      <c r="D40" s="9"/>
      <c r="E40" s="18"/>
      <c r="F40" s="16"/>
      <c r="G40" s="84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"/>
    </row>
    <row r="41" spans="2:43">
      <c r="B41" s="5"/>
      <c r="E41" s="36">
        <f>E34+1</f>
        <v>4</v>
      </c>
      <c r="F41" s="37" t="str">
        <f>LOOKUP(E41,CAPEX!$E$11:$E$17,CAPEX!$F$11:$F$17)</f>
        <v>Itaguai</v>
      </c>
      <c r="G41" s="85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8"/>
    </row>
    <row r="42" spans="2:43">
      <c r="B42" s="5"/>
      <c r="C42" s="9"/>
      <c r="D42" s="9"/>
      <c r="E42" s="18"/>
      <c r="F42" s="65" t="s">
        <v>2</v>
      </c>
      <c r="G42" s="82"/>
      <c r="H42" s="83">
        <v>3.07</v>
      </c>
      <c r="I42" s="83">
        <v>3.07</v>
      </c>
      <c r="J42" s="83">
        <v>3.07</v>
      </c>
      <c r="K42" s="83">
        <v>3.07</v>
      </c>
      <c r="L42" s="83">
        <v>3.07</v>
      </c>
      <c r="M42" s="83">
        <v>3.07</v>
      </c>
      <c r="N42" s="83">
        <v>3.07</v>
      </c>
      <c r="O42" s="83">
        <v>3.07</v>
      </c>
      <c r="P42" s="83">
        <v>3.07</v>
      </c>
      <c r="Q42" s="83">
        <v>3.07</v>
      </c>
      <c r="R42" s="83">
        <v>3.07</v>
      </c>
      <c r="S42" s="83">
        <v>3.07</v>
      </c>
      <c r="T42" s="83">
        <v>3.07</v>
      </c>
      <c r="U42" s="83">
        <v>3.07</v>
      </c>
      <c r="V42" s="83">
        <v>3.07</v>
      </c>
      <c r="W42" s="83">
        <v>3.07</v>
      </c>
      <c r="X42" s="83">
        <v>3.07</v>
      </c>
      <c r="Y42" s="83">
        <v>3.07</v>
      </c>
      <c r="Z42" s="83">
        <v>3.07</v>
      </c>
      <c r="AA42" s="83">
        <v>3.07</v>
      </c>
      <c r="AB42" s="83">
        <v>3.07</v>
      </c>
      <c r="AC42" s="83">
        <v>3.07</v>
      </c>
      <c r="AD42" s="83">
        <v>3.07</v>
      </c>
      <c r="AE42" s="83">
        <v>3.07</v>
      </c>
      <c r="AF42" s="83">
        <v>3.07</v>
      </c>
      <c r="AG42" s="83">
        <v>3.07</v>
      </c>
      <c r="AH42" s="83">
        <v>3.07</v>
      </c>
      <c r="AI42" s="83">
        <v>3.07</v>
      </c>
      <c r="AJ42" s="83">
        <v>3.07</v>
      </c>
      <c r="AK42" s="83">
        <v>3.07</v>
      </c>
      <c r="AL42" s="83">
        <v>3.07</v>
      </c>
      <c r="AM42" s="83">
        <v>3.07</v>
      </c>
      <c r="AN42" s="83">
        <v>3.07</v>
      </c>
      <c r="AO42" s="83">
        <v>3.07</v>
      </c>
      <c r="AP42" s="83">
        <v>3.07</v>
      </c>
      <c r="AQ42" s="8"/>
    </row>
    <row r="43" spans="2:43">
      <c r="B43" s="5"/>
      <c r="C43" s="9"/>
      <c r="D43" s="9"/>
      <c r="E43" s="18"/>
      <c r="F43" s="65" t="s">
        <v>47</v>
      </c>
      <c r="G43" s="82"/>
      <c r="H43" s="83">
        <v>4.8899999999999997</v>
      </c>
      <c r="I43" s="83">
        <v>4.8899999999999997</v>
      </c>
      <c r="J43" s="83">
        <v>4.8899999999999997</v>
      </c>
      <c r="K43" s="83">
        <v>4.8899999999999997</v>
      </c>
      <c r="L43" s="83">
        <v>4.8899999999999997</v>
      </c>
      <c r="M43" s="83">
        <v>4.8899999999999997</v>
      </c>
      <c r="N43" s="83">
        <v>4.8899999999999997</v>
      </c>
      <c r="O43" s="83">
        <v>4.8899999999999997</v>
      </c>
      <c r="P43" s="83">
        <v>4.8899999999999997</v>
      </c>
      <c r="Q43" s="83">
        <v>4.8899999999999997</v>
      </c>
      <c r="R43" s="83">
        <v>4.8899999999999997</v>
      </c>
      <c r="S43" s="83">
        <v>4.8899999999999997</v>
      </c>
      <c r="T43" s="83">
        <v>4.8899999999999997</v>
      </c>
      <c r="U43" s="83">
        <v>4.8899999999999997</v>
      </c>
      <c r="V43" s="83">
        <v>4.8899999999999997</v>
      </c>
      <c r="W43" s="83">
        <v>4.8899999999999997</v>
      </c>
      <c r="X43" s="83">
        <v>4.8899999999999997</v>
      </c>
      <c r="Y43" s="83">
        <v>4.8899999999999997</v>
      </c>
      <c r="Z43" s="83">
        <v>4.8899999999999997</v>
      </c>
      <c r="AA43" s="83">
        <v>4.8899999999999997</v>
      </c>
      <c r="AB43" s="83">
        <v>4.8899999999999997</v>
      </c>
      <c r="AC43" s="83">
        <v>4.8899999999999997</v>
      </c>
      <c r="AD43" s="83">
        <v>4.8899999999999997</v>
      </c>
      <c r="AE43" s="83">
        <v>4.8899999999999997</v>
      </c>
      <c r="AF43" s="83">
        <v>4.8899999999999997</v>
      </c>
      <c r="AG43" s="83">
        <v>4.8899999999999997</v>
      </c>
      <c r="AH43" s="83">
        <v>4.8899999999999997</v>
      </c>
      <c r="AI43" s="83">
        <v>4.8899999999999997</v>
      </c>
      <c r="AJ43" s="83">
        <v>4.8899999999999997</v>
      </c>
      <c r="AK43" s="83">
        <v>4.8899999999999997</v>
      </c>
      <c r="AL43" s="83">
        <v>4.8899999999999997</v>
      </c>
      <c r="AM43" s="83">
        <v>4.8899999999999997</v>
      </c>
      <c r="AN43" s="83">
        <v>4.8899999999999997</v>
      </c>
      <c r="AO43" s="83">
        <v>4.8899999999999997</v>
      </c>
      <c r="AP43" s="83">
        <v>4.8899999999999997</v>
      </c>
      <c r="AQ43" s="8"/>
    </row>
    <row r="44" spans="2:43">
      <c r="B44" s="5"/>
      <c r="C44" s="9"/>
      <c r="D44" s="9"/>
      <c r="E44" s="18"/>
      <c r="F44" s="65" t="s">
        <v>48</v>
      </c>
      <c r="G44" s="82"/>
      <c r="H44" s="83">
        <v>13.51</v>
      </c>
      <c r="I44" s="83">
        <v>13.51</v>
      </c>
      <c r="J44" s="83">
        <v>13.51</v>
      </c>
      <c r="K44" s="83">
        <v>13.51</v>
      </c>
      <c r="L44" s="83">
        <v>13.51</v>
      </c>
      <c r="M44" s="83">
        <v>13.51</v>
      </c>
      <c r="N44" s="83">
        <v>13.51</v>
      </c>
      <c r="O44" s="83">
        <v>13.51</v>
      </c>
      <c r="P44" s="83">
        <v>13.51</v>
      </c>
      <c r="Q44" s="83">
        <v>13.51</v>
      </c>
      <c r="R44" s="83">
        <v>13.51</v>
      </c>
      <c r="S44" s="83">
        <v>13.51</v>
      </c>
      <c r="T44" s="83">
        <v>13.51</v>
      </c>
      <c r="U44" s="83">
        <v>13.51</v>
      </c>
      <c r="V44" s="83">
        <v>13.51</v>
      </c>
      <c r="W44" s="83">
        <v>13.51</v>
      </c>
      <c r="X44" s="83">
        <v>13.51</v>
      </c>
      <c r="Y44" s="83">
        <v>13.51</v>
      </c>
      <c r="Z44" s="83">
        <v>13.51</v>
      </c>
      <c r="AA44" s="83">
        <v>13.51</v>
      </c>
      <c r="AB44" s="83">
        <v>13.51</v>
      </c>
      <c r="AC44" s="83">
        <v>13.51</v>
      </c>
      <c r="AD44" s="83">
        <v>13.51</v>
      </c>
      <c r="AE44" s="83">
        <v>13.51</v>
      </c>
      <c r="AF44" s="83">
        <v>13.51</v>
      </c>
      <c r="AG44" s="83">
        <v>13.51</v>
      </c>
      <c r="AH44" s="83">
        <v>13.51</v>
      </c>
      <c r="AI44" s="83">
        <v>13.51</v>
      </c>
      <c r="AJ44" s="83">
        <v>13.51</v>
      </c>
      <c r="AK44" s="83">
        <v>13.51</v>
      </c>
      <c r="AL44" s="83">
        <v>13.51</v>
      </c>
      <c r="AM44" s="83">
        <v>13.51</v>
      </c>
      <c r="AN44" s="83">
        <v>13.51</v>
      </c>
      <c r="AO44" s="83">
        <v>13.51</v>
      </c>
      <c r="AP44" s="83">
        <v>13.51</v>
      </c>
      <c r="AQ44" s="8"/>
    </row>
    <row r="45" spans="2:43">
      <c r="B45" s="5"/>
      <c r="C45" s="9"/>
      <c r="D45" s="9"/>
      <c r="E45" s="18"/>
      <c r="F45" s="65" t="s">
        <v>49</v>
      </c>
      <c r="G45" s="82"/>
      <c r="H45" s="83">
        <v>22.62</v>
      </c>
      <c r="I45" s="83">
        <v>22.62</v>
      </c>
      <c r="J45" s="83">
        <v>22.62</v>
      </c>
      <c r="K45" s="83">
        <v>22.62</v>
      </c>
      <c r="L45" s="83">
        <v>22.62</v>
      </c>
      <c r="M45" s="83">
        <v>22.62</v>
      </c>
      <c r="N45" s="83">
        <v>22.62</v>
      </c>
      <c r="O45" s="83">
        <v>22.62</v>
      </c>
      <c r="P45" s="83">
        <v>22.62</v>
      </c>
      <c r="Q45" s="83">
        <v>22.62</v>
      </c>
      <c r="R45" s="83">
        <v>22.62</v>
      </c>
      <c r="S45" s="83">
        <v>22.62</v>
      </c>
      <c r="T45" s="83">
        <v>22.62</v>
      </c>
      <c r="U45" s="83">
        <v>22.62</v>
      </c>
      <c r="V45" s="83">
        <v>22.62</v>
      </c>
      <c r="W45" s="83">
        <v>22.62</v>
      </c>
      <c r="X45" s="83">
        <v>22.62</v>
      </c>
      <c r="Y45" s="83">
        <v>22.62</v>
      </c>
      <c r="Z45" s="83">
        <v>22.62</v>
      </c>
      <c r="AA45" s="83">
        <v>22.62</v>
      </c>
      <c r="AB45" s="83">
        <v>22.62</v>
      </c>
      <c r="AC45" s="83">
        <v>22.62</v>
      </c>
      <c r="AD45" s="83">
        <v>22.62</v>
      </c>
      <c r="AE45" s="83">
        <v>22.62</v>
      </c>
      <c r="AF45" s="83">
        <v>22.62</v>
      </c>
      <c r="AG45" s="83">
        <v>22.62</v>
      </c>
      <c r="AH45" s="83">
        <v>22.62</v>
      </c>
      <c r="AI45" s="83">
        <v>22.62</v>
      </c>
      <c r="AJ45" s="83">
        <v>22.62</v>
      </c>
      <c r="AK45" s="83">
        <v>22.62</v>
      </c>
      <c r="AL45" s="83">
        <v>22.62</v>
      </c>
      <c r="AM45" s="83">
        <v>22.62</v>
      </c>
      <c r="AN45" s="83">
        <v>22.62</v>
      </c>
      <c r="AO45" s="83">
        <v>22.62</v>
      </c>
      <c r="AP45" s="83">
        <v>22.62</v>
      </c>
      <c r="AQ45" s="8"/>
    </row>
    <row r="46" spans="2:43">
      <c r="B46" s="5"/>
      <c r="C46" s="9"/>
      <c r="D46" s="9"/>
      <c r="E46" s="18"/>
      <c r="F46" s="65" t="s">
        <v>50</v>
      </c>
      <c r="G46" s="82"/>
      <c r="H46" s="83">
        <v>9.5500000000000007</v>
      </c>
      <c r="I46" s="83">
        <v>9.5500000000000007</v>
      </c>
      <c r="J46" s="83">
        <v>9.5500000000000007</v>
      </c>
      <c r="K46" s="83">
        <v>9.5500000000000007</v>
      </c>
      <c r="L46" s="83">
        <v>9.5500000000000007</v>
      </c>
      <c r="M46" s="83">
        <v>9.5500000000000007</v>
      </c>
      <c r="N46" s="83">
        <v>9.5500000000000007</v>
      </c>
      <c r="O46" s="83">
        <v>9.5500000000000007</v>
      </c>
      <c r="P46" s="83">
        <v>9.5500000000000007</v>
      </c>
      <c r="Q46" s="83">
        <v>9.5500000000000007</v>
      </c>
      <c r="R46" s="83">
        <v>9.5500000000000007</v>
      </c>
      <c r="S46" s="83">
        <v>9.5500000000000007</v>
      </c>
      <c r="T46" s="83">
        <v>9.5500000000000007</v>
      </c>
      <c r="U46" s="83">
        <v>9.5500000000000007</v>
      </c>
      <c r="V46" s="83">
        <v>9.5500000000000007</v>
      </c>
      <c r="W46" s="83">
        <v>9.5500000000000007</v>
      </c>
      <c r="X46" s="83">
        <v>9.5500000000000007</v>
      </c>
      <c r="Y46" s="83">
        <v>9.5500000000000007</v>
      </c>
      <c r="Z46" s="83">
        <v>9.5500000000000007</v>
      </c>
      <c r="AA46" s="83">
        <v>9.5500000000000007</v>
      </c>
      <c r="AB46" s="83">
        <v>9.5500000000000007</v>
      </c>
      <c r="AC46" s="83">
        <v>9.5500000000000007</v>
      </c>
      <c r="AD46" s="83">
        <v>9.5500000000000007</v>
      </c>
      <c r="AE46" s="83">
        <v>9.5500000000000007</v>
      </c>
      <c r="AF46" s="83">
        <v>9.5500000000000007</v>
      </c>
      <c r="AG46" s="83">
        <v>9.5500000000000007</v>
      </c>
      <c r="AH46" s="83">
        <v>9.5500000000000007</v>
      </c>
      <c r="AI46" s="83">
        <v>9.5500000000000007</v>
      </c>
      <c r="AJ46" s="83">
        <v>9.5500000000000007</v>
      </c>
      <c r="AK46" s="83">
        <v>9.5500000000000007</v>
      </c>
      <c r="AL46" s="83">
        <v>9.5500000000000007</v>
      </c>
      <c r="AM46" s="83">
        <v>9.5500000000000007</v>
      </c>
      <c r="AN46" s="83">
        <v>9.5500000000000007</v>
      </c>
      <c r="AO46" s="83">
        <v>9.5500000000000007</v>
      </c>
      <c r="AP46" s="83">
        <v>9.5500000000000007</v>
      </c>
      <c r="AQ46" s="8"/>
    </row>
    <row r="47" spans="2:43">
      <c r="B47" s="5"/>
      <c r="C47" s="9"/>
      <c r="D47" s="9"/>
      <c r="E47" s="18"/>
      <c r="F47" s="16"/>
      <c r="G47" s="84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"/>
    </row>
    <row r="48" spans="2:43">
      <c r="B48" s="5"/>
      <c r="E48" s="36">
        <f>E41+1</f>
        <v>5</v>
      </c>
      <c r="F48" s="37" t="str">
        <f>LOOKUP(E48,CAPEX!$E$11:$E$17,CAPEX!$F$11:$F$17)</f>
        <v>Paracambi</v>
      </c>
      <c r="G48" s="85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8"/>
    </row>
    <row r="49" spans="2:43">
      <c r="B49" s="5"/>
      <c r="C49" s="9"/>
      <c r="D49" s="9"/>
      <c r="E49" s="18"/>
      <c r="F49" s="65" t="s">
        <v>2</v>
      </c>
      <c r="G49" s="82"/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3">
        <v>0</v>
      </c>
      <c r="O49" s="83">
        <v>0</v>
      </c>
      <c r="P49" s="83">
        <v>0</v>
      </c>
      <c r="Q49" s="83">
        <v>0</v>
      </c>
      <c r="R49" s="83">
        <v>0</v>
      </c>
      <c r="S49" s="83"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3">
        <v>0</v>
      </c>
      <c r="Z49" s="83">
        <v>0</v>
      </c>
      <c r="AA49" s="83">
        <v>0</v>
      </c>
      <c r="AB49" s="83">
        <v>0</v>
      </c>
      <c r="AC49" s="83">
        <v>0</v>
      </c>
      <c r="AD49" s="83">
        <v>0</v>
      </c>
      <c r="AE49" s="83">
        <v>0</v>
      </c>
      <c r="AF49" s="83">
        <v>0</v>
      </c>
      <c r="AG49" s="83">
        <v>0</v>
      </c>
      <c r="AH49" s="83">
        <v>0</v>
      </c>
      <c r="AI49" s="83">
        <v>0</v>
      </c>
      <c r="AJ49" s="83">
        <v>0</v>
      </c>
      <c r="AK49" s="83">
        <v>0</v>
      </c>
      <c r="AL49" s="83">
        <v>0</v>
      </c>
      <c r="AM49" s="83">
        <v>0</v>
      </c>
      <c r="AN49" s="83">
        <v>0</v>
      </c>
      <c r="AO49" s="83">
        <v>0</v>
      </c>
      <c r="AP49" s="83">
        <v>0</v>
      </c>
      <c r="AQ49" s="8"/>
    </row>
    <row r="50" spans="2:43">
      <c r="B50" s="5"/>
      <c r="C50" s="9"/>
      <c r="D50" s="9"/>
      <c r="E50" s="18"/>
      <c r="F50" s="65" t="s">
        <v>47</v>
      </c>
      <c r="G50" s="82"/>
      <c r="H50" s="83">
        <v>4.3600000000000003</v>
      </c>
      <c r="I50" s="83">
        <v>4.3600000000000003</v>
      </c>
      <c r="J50" s="83">
        <v>4.3600000000000003</v>
      </c>
      <c r="K50" s="83">
        <v>4.3600000000000003</v>
      </c>
      <c r="L50" s="83">
        <v>4.3600000000000003</v>
      </c>
      <c r="M50" s="83">
        <v>4.3600000000000003</v>
      </c>
      <c r="N50" s="83">
        <v>4.3600000000000003</v>
      </c>
      <c r="O50" s="83">
        <v>4.3600000000000003</v>
      </c>
      <c r="P50" s="83">
        <v>4.3600000000000003</v>
      </c>
      <c r="Q50" s="83">
        <v>4.3600000000000003</v>
      </c>
      <c r="R50" s="83">
        <v>4.3600000000000003</v>
      </c>
      <c r="S50" s="83">
        <v>4.3600000000000003</v>
      </c>
      <c r="T50" s="83">
        <v>4.3600000000000003</v>
      </c>
      <c r="U50" s="83">
        <v>4.3600000000000003</v>
      </c>
      <c r="V50" s="83">
        <v>4.3600000000000003</v>
      </c>
      <c r="W50" s="83">
        <v>4.3600000000000003</v>
      </c>
      <c r="X50" s="83">
        <v>4.3600000000000003</v>
      </c>
      <c r="Y50" s="83">
        <v>4.3600000000000003</v>
      </c>
      <c r="Z50" s="83">
        <v>4.3600000000000003</v>
      </c>
      <c r="AA50" s="83">
        <v>4.3600000000000003</v>
      </c>
      <c r="AB50" s="83">
        <v>4.3600000000000003</v>
      </c>
      <c r="AC50" s="83">
        <v>4.3600000000000003</v>
      </c>
      <c r="AD50" s="83">
        <v>4.3600000000000003</v>
      </c>
      <c r="AE50" s="83">
        <v>4.3600000000000003</v>
      </c>
      <c r="AF50" s="83">
        <v>4.3600000000000003</v>
      </c>
      <c r="AG50" s="83">
        <v>4.3600000000000003</v>
      </c>
      <c r="AH50" s="83">
        <v>4.3600000000000003</v>
      </c>
      <c r="AI50" s="83">
        <v>4.3600000000000003</v>
      </c>
      <c r="AJ50" s="83">
        <v>4.3600000000000003</v>
      </c>
      <c r="AK50" s="83">
        <v>4.3600000000000003</v>
      </c>
      <c r="AL50" s="83">
        <v>4.3600000000000003</v>
      </c>
      <c r="AM50" s="83">
        <v>4.3600000000000003</v>
      </c>
      <c r="AN50" s="83">
        <v>4.3600000000000003</v>
      </c>
      <c r="AO50" s="83">
        <v>4.3600000000000003</v>
      </c>
      <c r="AP50" s="83">
        <v>4.3600000000000003</v>
      </c>
      <c r="AQ50" s="8"/>
    </row>
    <row r="51" spans="2:43">
      <c r="B51" s="5"/>
      <c r="C51" s="9"/>
      <c r="D51" s="9"/>
      <c r="E51" s="18"/>
      <c r="F51" s="65" t="s">
        <v>48</v>
      </c>
      <c r="G51" s="82"/>
      <c r="H51" s="83">
        <v>11.66</v>
      </c>
      <c r="I51" s="83">
        <v>11.66</v>
      </c>
      <c r="J51" s="83">
        <v>11.66</v>
      </c>
      <c r="K51" s="83">
        <v>11.66</v>
      </c>
      <c r="L51" s="83">
        <v>11.66</v>
      </c>
      <c r="M51" s="83">
        <v>11.66</v>
      </c>
      <c r="N51" s="83">
        <v>11.66</v>
      </c>
      <c r="O51" s="83">
        <v>11.66</v>
      </c>
      <c r="P51" s="83">
        <v>11.66</v>
      </c>
      <c r="Q51" s="83">
        <v>11.66</v>
      </c>
      <c r="R51" s="83">
        <v>11.66</v>
      </c>
      <c r="S51" s="83">
        <v>11.66</v>
      </c>
      <c r="T51" s="83">
        <v>11.66</v>
      </c>
      <c r="U51" s="83">
        <v>11.66</v>
      </c>
      <c r="V51" s="83">
        <v>11.66</v>
      </c>
      <c r="W51" s="83">
        <v>11.66</v>
      </c>
      <c r="X51" s="83">
        <v>11.66</v>
      </c>
      <c r="Y51" s="83">
        <v>11.66</v>
      </c>
      <c r="Z51" s="83">
        <v>11.66</v>
      </c>
      <c r="AA51" s="83">
        <v>11.66</v>
      </c>
      <c r="AB51" s="83">
        <v>11.66</v>
      </c>
      <c r="AC51" s="83">
        <v>11.66</v>
      </c>
      <c r="AD51" s="83">
        <v>11.66</v>
      </c>
      <c r="AE51" s="83">
        <v>11.66</v>
      </c>
      <c r="AF51" s="83">
        <v>11.66</v>
      </c>
      <c r="AG51" s="83">
        <v>11.66</v>
      </c>
      <c r="AH51" s="83">
        <v>11.66</v>
      </c>
      <c r="AI51" s="83">
        <v>11.66</v>
      </c>
      <c r="AJ51" s="83">
        <v>11.66</v>
      </c>
      <c r="AK51" s="83">
        <v>11.66</v>
      </c>
      <c r="AL51" s="83">
        <v>11.66</v>
      </c>
      <c r="AM51" s="83">
        <v>11.66</v>
      </c>
      <c r="AN51" s="83">
        <v>11.66</v>
      </c>
      <c r="AO51" s="83">
        <v>11.66</v>
      </c>
      <c r="AP51" s="83">
        <v>11.66</v>
      </c>
      <c r="AQ51" s="8"/>
    </row>
    <row r="52" spans="2:43">
      <c r="B52" s="5"/>
      <c r="C52" s="9"/>
      <c r="D52" s="9"/>
      <c r="E52" s="18"/>
      <c r="F52" s="65" t="s">
        <v>49</v>
      </c>
      <c r="G52" s="82"/>
      <c r="H52" s="83">
        <v>22.37</v>
      </c>
      <c r="I52" s="83">
        <v>22.37</v>
      </c>
      <c r="J52" s="83">
        <v>22.37</v>
      </c>
      <c r="K52" s="83">
        <v>22.37</v>
      </c>
      <c r="L52" s="83">
        <v>22.37</v>
      </c>
      <c r="M52" s="83">
        <v>22.37</v>
      </c>
      <c r="N52" s="83">
        <v>22.37</v>
      </c>
      <c r="O52" s="83">
        <v>22.37</v>
      </c>
      <c r="P52" s="83">
        <v>22.37</v>
      </c>
      <c r="Q52" s="83">
        <v>22.37</v>
      </c>
      <c r="R52" s="83">
        <v>22.37</v>
      </c>
      <c r="S52" s="83">
        <v>22.37</v>
      </c>
      <c r="T52" s="83">
        <v>22.37</v>
      </c>
      <c r="U52" s="83">
        <v>22.37</v>
      </c>
      <c r="V52" s="83">
        <v>22.37</v>
      </c>
      <c r="W52" s="83">
        <v>22.37</v>
      </c>
      <c r="X52" s="83">
        <v>22.37</v>
      </c>
      <c r="Y52" s="83">
        <v>22.37</v>
      </c>
      <c r="Z52" s="83">
        <v>22.37</v>
      </c>
      <c r="AA52" s="83">
        <v>22.37</v>
      </c>
      <c r="AB52" s="83">
        <v>22.37</v>
      </c>
      <c r="AC52" s="83">
        <v>22.37</v>
      </c>
      <c r="AD52" s="83">
        <v>22.37</v>
      </c>
      <c r="AE52" s="83">
        <v>22.37</v>
      </c>
      <c r="AF52" s="83">
        <v>22.37</v>
      </c>
      <c r="AG52" s="83">
        <v>22.37</v>
      </c>
      <c r="AH52" s="83">
        <v>22.37</v>
      </c>
      <c r="AI52" s="83">
        <v>22.37</v>
      </c>
      <c r="AJ52" s="83">
        <v>22.37</v>
      </c>
      <c r="AK52" s="83">
        <v>22.37</v>
      </c>
      <c r="AL52" s="83">
        <v>22.37</v>
      </c>
      <c r="AM52" s="83">
        <v>22.37</v>
      </c>
      <c r="AN52" s="83">
        <v>22.37</v>
      </c>
      <c r="AO52" s="83">
        <v>22.37</v>
      </c>
      <c r="AP52" s="83">
        <v>22.37</v>
      </c>
      <c r="AQ52" s="8"/>
    </row>
    <row r="53" spans="2:43">
      <c r="B53" s="5"/>
      <c r="C53" s="9"/>
      <c r="D53" s="9"/>
      <c r="E53" s="18"/>
      <c r="F53" s="65" t="s">
        <v>50</v>
      </c>
      <c r="G53" s="82"/>
      <c r="H53" s="83">
        <v>10.130000000000001</v>
      </c>
      <c r="I53" s="83">
        <v>10.130000000000001</v>
      </c>
      <c r="J53" s="83">
        <v>10.130000000000001</v>
      </c>
      <c r="K53" s="83">
        <v>10.130000000000001</v>
      </c>
      <c r="L53" s="83">
        <v>10.130000000000001</v>
      </c>
      <c r="M53" s="83">
        <v>10.130000000000001</v>
      </c>
      <c r="N53" s="83">
        <v>10.130000000000001</v>
      </c>
      <c r="O53" s="83">
        <v>10.130000000000001</v>
      </c>
      <c r="P53" s="83">
        <v>10.130000000000001</v>
      </c>
      <c r="Q53" s="83">
        <v>10.130000000000001</v>
      </c>
      <c r="R53" s="83">
        <v>10.130000000000001</v>
      </c>
      <c r="S53" s="83">
        <v>10.130000000000001</v>
      </c>
      <c r="T53" s="83">
        <v>10.130000000000001</v>
      </c>
      <c r="U53" s="83">
        <v>10.130000000000001</v>
      </c>
      <c r="V53" s="83">
        <v>10.130000000000001</v>
      </c>
      <c r="W53" s="83">
        <v>10.130000000000001</v>
      </c>
      <c r="X53" s="83">
        <v>10.130000000000001</v>
      </c>
      <c r="Y53" s="83">
        <v>10.130000000000001</v>
      </c>
      <c r="Z53" s="83">
        <v>10.130000000000001</v>
      </c>
      <c r="AA53" s="83">
        <v>10.130000000000001</v>
      </c>
      <c r="AB53" s="83">
        <v>10.130000000000001</v>
      </c>
      <c r="AC53" s="83">
        <v>10.130000000000001</v>
      </c>
      <c r="AD53" s="83">
        <v>10.130000000000001</v>
      </c>
      <c r="AE53" s="83">
        <v>10.130000000000001</v>
      </c>
      <c r="AF53" s="83">
        <v>10.130000000000001</v>
      </c>
      <c r="AG53" s="83">
        <v>10.130000000000001</v>
      </c>
      <c r="AH53" s="83">
        <v>10.130000000000001</v>
      </c>
      <c r="AI53" s="83">
        <v>10.130000000000001</v>
      </c>
      <c r="AJ53" s="83">
        <v>10.130000000000001</v>
      </c>
      <c r="AK53" s="83">
        <v>10.130000000000001</v>
      </c>
      <c r="AL53" s="83">
        <v>10.130000000000001</v>
      </c>
      <c r="AM53" s="83">
        <v>10.130000000000001</v>
      </c>
      <c r="AN53" s="83">
        <v>10.130000000000001</v>
      </c>
      <c r="AO53" s="83">
        <v>10.130000000000001</v>
      </c>
      <c r="AP53" s="83">
        <v>10.130000000000001</v>
      </c>
      <c r="AQ53" s="8"/>
    </row>
    <row r="54" spans="2:43">
      <c r="B54" s="5"/>
      <c r="C54" s="9"/>
      <c r="D54" s="9"/>
      <c r="E54" s="18"/>
      <c r="F54" s="16"/>
      <c r="G54" s="84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"/>
    </row>
    <row r="55" spans="2:43">
      <c r="B55" s="5"/>
      <c r="E55" s="36">
        <f>E48+1</f>
        <v>6</v>
      </c>
      <c r="F55" s="37" t="str">
        <f>LOOKUP(E55,CAPEX!$E$11:$E$17,CAPEX!$F$11:$F$17)</f>
        <v>Rio de Janeiro - APs 5</v>
      </c>
      <c r="G55" s="85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8"/>
    </row>
    <row r="56" spans="2:43">
      <c r="B56" s="5"/>
      <c r="C56" s="9"/>
      <c r="D56" s="9"/>
      <c r="E56" s="18"/>
      <c r="F56" s="65" t="s">
        <v>2</v>
      </c>
      <c r="G56" s="82"/>
      <c r="H56" s="83">
        <v>2.9596503193106809</v>
      </c>
      <c r="I56" s="83">
        <v>2.9596503193106809</v>
      </c>
      <c r="J56" s="83">
        <v>2.9596503193106809</v>
      </c>
      <c r="K56" s="83">
        <v>2.9596503193106809</v>
      </c>
      <c r="L56" s="83">
        <v>2.9596503193106809</v>
      </c>
      <c r="M56" s="83">
        <v>2.9596503193106809</v>
      </c>
      <c r="N56" s="83">
        <v>2.9596503193106809</v>
      </c>
      <c r="O56" s="83">
        <v>2.9596503193106809</v>
      </c>
      <c r="P56" s="83">
        <v>2.9596503193106809</v>
      </c>
      <c r="Q56" s="83">
        <v>2.9596503193106809</v>
      </c>
      <c r="R56" s="83">
        <v>2.9596503193106809</v>
      </c>
      <c r="S56" s="83">
        <v>2.9596503193106809</v>
      </c>
      <c r="T56" s="83">
        <v>2.9596503193106809</v>
      </c>
      <c r="U56" s="83">
        <v>2.9596503193106809</v>
      </c>
      <c r="V56" s="83">
        <v>2.9596503193106809</v>
      </c>
      <c r="W56" s="83">
        <v>2.9596503193106809</v>
      </c>
      <c r="X56" s="83">
        <v>2.9596503193106809</v>
      </c>
      <c r="Y56" s="83">
        <v>2.9596503193106809</v>
      </c>
      <c r="Z56" s="83">
        <v>2.9596503193106809</v>
      </c>
      <c r="AA56" s="83">
        <v>2.9596503193106809</v>
      </c>
      <c r="AB56" s="83">
        <v>2.9596503193106809</v>
      </c>
      <c r="AC56" s="83">
        <v>2.9596503193106809</v>
      </c>
      <c r="AD56" s="83">
        <v>2.9596503193106809</v>
      </c>
      <c r="AE56" s="83">
        <v>2.9596503193106809</v>
      </c>
      <c r="AF56" s="83">
        <v>2.9596503193106809</v>
      </c>
      <c r="AG56" s="83">
        <v>2.9596503193106809</v>
      </c>
      <c r="AH56" s="83">
        <v>2.9596503193106809</v>
      </c>
      <c r="AI56" s="83">
        <v>2.9596503193106809</v>
      </c>
      <c r="AJ56" s="83">
        <v>2.9596503193106809</v>
      </c>
      <c r="AK56" s="83">
        <v>2.9596503193106809</v>
      </c>
      <c r="AL56" s="83">
        <v>2.9596503193106809</v>
      </c>
      <c r="AM56" s="83">
        <v>2.9596503193106809</v>
      </c>
      <c r="AN56" s="83">
        <v>2.9596503193106809</v>
      </c>
      <c r="AO56" s="83">
        <v>2.9596503193106809</v>
      </c>
      <c r="AP56" s="83">
        <v>2.9596503193106809</v>
      </c>
      <c r="AQ56" s="8"/>
    </row>
    <row r="57" spans="2:43">
      <c r="B57" s="5"/>
      <c r="C57" s="9"/>
      <c r="D57" s="9"/>
      <c r="E57" s="18"/>
      <c r="F57" s="65" t="s">
        <v>47</v>
      </c>
      <c r="G57" s="82"/>
      <c r="H57" s="83">
        <v>4.5574983444600052</v>
      </c>
      <c r="I57" s="83">
        <v>4.5574983444600052</v>
      </c>
      <c r="J57" s="83">
        <v>4.5574983444600052</v>
      </c>
      <c r="K57" s="83">
        <v>4.5574983444600052</v>
      </c>
      <c r="L57" s="83">
        <v>4.5574983444600052</v>
      </c>
      <c r="M57" s="83">
        <v>4.5574983444600052</v>
      </c>
      <c r="N57" s="83">
        <v>4.5574983444600052</v>
      </c>
      <c r="O57" s="83">
        <v>4.5574983444600052</v>
      </c>
      <c r="P57" s="83">
        <v>4.5574983444600052</v>
      </c>
      <c r="Q57" s="83">
        <v>4.5574983444600052</v>
      </c>
      <c r="R57" s="83">
        <v>4.5574983444600052</v>
      </c>
      <c r="S57" s="83">
        <v>4.5574983444600052</v>
      </c>
      <c r="T57" s="83">
        <v>4.5574983444600052</v>
      </c>
      <c r="U57" s="83">
        <v>4.5574983444600052</v>
      </c>
      <c r="V57" s="83">
        <v>4.5574983444600052</v>
      </c>
      <c r="W57" s="83">
        <v>4.5574983444600052</v>
      </c>
      <c r="X57" s="83">
        <v>4.5574983444600052</v>
      </c>
      <c r="Y57" s="83">
        <v>4.5574983444600052</v>
      </c>
      <c r="Z57" s="83">
        <v>4.5574983444600052</v>
      </c>
      <c r="AA57" s="83">
        <v>4.5574983444600052</v>
      </c>
      <c r="AB57" s="83">
        <v>4.5574983444600052</v>
      </c>
      <c r="AC57" s="83">
        <v>4.5574983444600052</v>
      </c>
      <c r="AD57" s="83">
        <v>4.5574983444600052</v>
      </c>
      <c r="AE57" s="83">
        <v>4.5574983444600052</v>
      </c>
      <c r="AF57" s="83">
        <v>4.5574983444600052</v>
      </c>
      <c r="AG57" s="83">
        <v>4.5574983444600052</v>
      </c>
      <c r="AH57" s="83">
        <v>4.5574983444600052</v>
      </c>
      <c r="AI57" s="83">
        <v>4.5574983444600052</v>
      </c>
      <c r="AJ57" s="83">
        <v>4.5574983444600052</v>
      </c>
      <c r="AK57" s="83">
        <v>4.5574983444600052</v>
      </c>
      <c r="AL57" s="83">
        <v>4.5574983444600052</v>
      </c>
      <c r="AM57" s="83">
        <v>4.5574983444600052</v>
      </c>
      <c r="AN57" s="83">
        <v>4.5574983444600052</v>
      </c>
      <c r="AO57" s="83">
        <v>4.5574983444600052</v>
      </c>
      <c r="AP57" s="83">
        <v>4.5574983444600052</v>
      </c>
      <c r="AQ57" s="8"/>
    </row>
    <row r="58" spans="2:43">
      <c r="B58" s="5"/>
      <c r="C58" s="9"/>
      <c r="D58" s="9"/>
      <c r="E58" s="18"/>
      <c r="F58" s="65" t="s">
        <v>48</v>
      </c>
      <c r="G58" s="82"/>
      <c r="H58" s="83">
        <v>14.553127183604362</v>
      </c>
      <c r="I58" s="83">
        <v>14.553127183604362</v>
      </c>
      <c r="J58" s="83">
        <v>14.553127183604362</v>
      </c>
      <c r="K58" s="83">
        <v>14.553127183604362</v>
      </c>
      <c r="L58" s="83">
        <v>14.553127183604362</v>
      </c>
      <c r="M58" s="83">
        <v>14.553127183604362</v>
      </c>
      <c r="N58" s="83">
        <v>14.553127183604362</v>
      </c>
      <c r="O58" s="83">
        <v>14.553127183604362</v>
      </c>
      <c r="P58" s="83">
        <v>14.553127183604362</v>
      </c>
      <c r="Q58" s="83">
        <v>14.553127183604362</v>
      </c>
      <c r="R58" s="83">
        <v>14.553127183604362</v>
      </c>
      <c r="S58" s="83">
        <v>14.553127183604362</v>
      </c>
      <c r="T58" s="83">
        <v>14.553127183604362</v>
      </c>
      <c r="U58" s="83">
        <v>14.553127183604362</v>
      </c>
      <c r="V58" s="83">
        <v>14.553127183604362</v>
      </c>
      <c r="W58" s="83">
        <v>14.553127183604362</v>
      </c>
      <c r="X58" s="83">
        <v>14.553127183604362</v>
      </c>
      <c r="Y58" s="83">
        <v>14.553127183604362</v>
      </c>
      <c r="Z58" s="83">
        <v>14.553127183604362</v>
      </c>
      <c r="AA58" s="83">
        <v>14.553127183604362</v>
      </c>
      <c r="AB58" s="83">
        <v>14.553127183604362</v>
      </c>
      <c r="AC58" s="83">
        <v>14.553127183604362</v>
      </c>
      <c r="AD58" s="83">
        <v>14.553127183604362</v>
      </c>
      <c r="AE58" s="83">
        <v>14.553127183604362</v>
      </c>
      <c r="AF58" s="83">
        <v>14.553127183604362</v>
      </c>
      <c r="AG58" s="83">
        <v>14.553127183604362</v>
      </c>
      <c r="AH58" s="83">
        <v>14.553127183604362</v>
      </c>
      <c r="AI58" s="83">
        <v>14.553127183604362</v>
      </c>
      <c r="AJ58" s="83">
        <v>14.553127183604362</v>
      </c>
      <c r="AK58" s="83">
        <v>14.553127183604362</v>
      </c>
      <c r="AL58" s="83">
        <v>14.553127183604362</v>
      </c>
      <c r="AM58" s="83">
        <v>14.553127183604362</v>
      </c>
      <c r="AN58" s="83">
        <v>14.553127183604362</v>
      </c>
      <c r="AO58" s="83">
        <v>14.553127183604362</v>
      </c>
      <c r="AP58" s="83">
        <v>14.553127183604362</v>
      </c>
      <c r="AQ58" s="8"/>
    </row>
    <row r="59" spans="2:43">
      <c r="B59" s="5"/>
      <c r="C59" s="9"/>
      <c r="D59" s="9"/>
      <c r="E59" s="18"/>
      <c r="F59" s="65" t="s">
        <v>49</v>
      </c>
      <c r="G59" s="82"/>
      <c r="H59" s="83">
        <v>21.244115788917156</v>
      </c>
      <c r="I59" s="83">
        <v>21.244115788917156</v>
      </c>
      <c r="J59" s="83">
        <v>21.244115788917156</v>
      </c>
      <c r="K59" s="83">
        <v>21.244115788917156</v>
      </c>
      <c r="L59" s="83">
        <v>21.244115788917156</v>
      </c>
      <c r="M59" s="83">
        <v>21.244115788917156</v>
      </c>
      <c r="N59" s="83">
        <v>21.244115788917156</v>
      </c>
      <c r="O59" s="83">
        <v>21.244115788917156</v>
      </c>
      <c r="P59" s="83">
        <v>21.244115788917156</v>
      </c>
      <c r="Q59" s="83">
        <v>21.244115788917156</v>
      </c>
      <c r="R59" s="83">
        <v>21.244115788917156</v>
      </c>
      <c r="S59" s="83">
        <v>21.244115788917156</v>
      </c>
      <c r="T59" s="83">
        <v>21.244115788917156</v>
      </c>
      <c r="U59" s="83">
        <v>21.244115788917156</v>
      </c>
      <c r="V59" s="83">
        <v>21.244115788917156</v>
      </c>
      <c r="W59" s="83">
        <v>21.244115788917156</v>
      </c>
      <c r="X59" s="83">
        <v>21.244115788917156</v>
      </c>
      <c r="Y59" s="83">
        <v>21.244115788917156</v>
      </c>
      <c r="Z59" s="83">
        <v>21.244115788917156</v>
      </c>
      <c r="AA59" s="83">
        <v>21.244115788917156</v>
      </c>
      <c r="AB59" s="83">
        <v>21.244115788917156</v>
      </c>
      <c r="AC59" s="83">
        <v>21.244115788917156</v>
      </c>
      <c r="AD59" s="83">
        <v>21.244115788917156</v>
      </c>
      <c r="AE59" s="83">
        <v>21.244115788917156</v>
      </c>
      <c r="AF59" s="83">
        <v>21.244115788917156</v>
      </c>
      <c r="AG59" s="83">
        <v>21.244115788917156</v>
      </c>
      <c r="AH59" s="83">
        <v>21.244115788917156</v>
      </c>
      <c r="AI59" s="83">
        <v>21.244115788917156</v>
      </c>
      <c r="AJ59" s="83">
        <v>21.244115788917156</v>
      </c>
      <c r="AK59" s="83">
        <v>21.244115788917156</v>
      </c>
      <c r="AL59" s="83">
        <v>21.244115788917156</v>
      </c>
      <c r="AM59" s="83">
        <v>21.244115788917156</v>
      </c>
      <c r="AN59" s="83">
        <v>21.244115788917156</v>
      </c>
      <c r="AO59" s="83">
        <v>21.244115788917156</v>
      </c>
      <c r="AP59" s="83">
        <v>21.244115788917156</v>
      </c>
      <c r="AQ59" s="8"/>
    </row>
    <row r="60" spans="2:43">
      <c r="B60" s="5"/>
      <c r="C60" s="9"/>
      <c r="D60" s="9"/>
      <c r="E60" s="18"/>
      <c r="F60" s="65" t="s">
        <v>50</v>
      </c>
      <c r="G60" s="82"/>
      <c r="H60" s="83">
        <v>10.358776117587384</v>
      </c>
      <c r="I60" s="83">
        <v>10.358776117587384</v>
      </c>
      <c r="J60" s="83">
        <v>10.358776117587384</v>
      </c>
      <c r="K60" s="83">
        <v>10.358776117587384</v>
      </c>
      <c r="L60" s="83">
        <v>10.358776117587384</v>
      </c>
      <c r="M60" s="83">
        <v>10.358776117587384</v>
      </c>
      <c r="N60" s="83">
        <v>10.358776117587384</v>
      </c>
      <c r="O60" s="83">
        <v>10.358776117587384</v>
      </c>
      <c r="P60" s="83">
        <v>10.358776117587384</v>
      </c>
      <c r="Q60" s="83">
        <v>10.358776117587384</v>
      </c>
      <c r="R60" s="83">
        <v>10.358776117587384</v>
      </c>
      <c r="S60" s="83">
        <v>10.358776117587384</v>
      </c>
      <c r="T60" s="83">
        <v>10.358776117587384</v>
      </c>
      <c r="U60" s="83">
        <v>10.358776117587384</v>
      </c>
      <c r="V60" s="83">
        <v>10.358776117587384</v>
      </c>
      <c r="W60" s="83">
        <v>10.358776117587384</v>
      </c>
      <c r="X60" s="83">
        <v>10.358776117587384</v>
      </c>
      <c r="Y60" s="83">
        <v>10.358776117587384</v>
      </c>
      <c r="Z60" s="83">
        <v>10.358776117587384</v>
      </c>
      <c r="AA60" s="83">
        <v>10.358776117587384</v>
      </c>
      <c r="AB60" s="83">
        <v>10.358776117587384</v>
      </c>
      <c r="AC60" s="83">
        <v>10.358776117587384</v>
      </c>
      <c r="AD60" s="83">
        <v>10.358776117587384</v>
      </c>
      <c r="AE60" s="83">
        <v>10.358776117587384</v>
      </c>
      <c r="AF60" s="83">
        <v>10.358776117587384</v>
      </c>
      <c r="AG60" s="83">
        <v>10.358776117587384</v>
      </c>
      <c r="AH60" s="83">
        <v>10.358776117587384</v>
      </c>
      <c r="AI60" s="83">
        <v>10.358776117587384</v>
      </c>
      <c r="AJ60" s="83">
        <v>10.358776117587384</v>
      </c>
      <c r="AK60" s="83">
        <v>10.358776117587384</v>
      </c>
      <c r="AL60" s="83">
        <v>10.358776117587384</v>
      </c>
      <c r="AM60" s="83">
        <v>10.358776117587384</v>
      </c>
      <c r="AN60" s="83">
        <v>10.358776117587384</v>
      </c>
      <c r="AO60" s="83">
        <v>10.358776117587384</v>
      </c>
      <c r="AP60" s="83">
        <v>10.358776117587384</v>
      </c>
      <c r="AQ60" s="8"/>
    </row>
    <row r="61" spans="2:43">
      <c r="B61" s="5"/>
      <c r="C61" s="9"/>
      <c r="D61" s="9"/>
      <c r="E61" s="18"/>
      <c r="F61" s="16"/>
      <c r="G61" s="84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"/>
    </row>
    <row r="62" spans="2:43">
      <c r="B62" s="5"/>
      <c r="E62" s="36">
        <f>E55+1</f>
        <v>7</v>
      </c>
      <c r="F62" s="37" t="str">
        <f>LOOKUP(E62,CAPEX!$E$11:$E$17,CAPEX!$F$11:$F$17)</f>
        <v>Seropedica</v>
      </c>
      <c r="G62" s="85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8"/>
    </row>
    <row r="63" spans="2:43">
      <c r="B63" s="5"/>
      <c r="C63" s="9"/>
      <c r="D63" s="9"/>
      <c r="E63" s="18"/>
      <c r="F63" s="65" t="s">
        <v>2</v>
      </c>
      <c r="G63" s="82"/>
      <c r="H63" s="83">
        <v>3.07</v>
      </c>
      <c r="I63" s="83">
        <v>3.07</v>
      </c>
      <c r="J63" s="83">
        <v>3.07</v>
      </c>
      <c r="K63" s="83">
        <v>3.07</v>
      </c>
      <c r="L63" s="83">
        <v>3.07</v>
      </c>
      <c r="M63" s="83">
        <v>3.07</v>
      </c>
      <c r="N63" s="83">
        <v>3.07</v>
      </c>
      <c r="O63" s="83">
        <v>3.07</v>
      </c>
      <c r="P63" s="83">
        <v>3.07</v>
      </c>
      <c r="Q63" s="83">
        <v>3.07</v>
      </c>
      <c r="R63" s="83">
        <v>3.07</v>
      </c>
      <c r="S63" s="83">
        <v>3.07</v>
      </c>
      <c r="T63" s="83">
        <v>3.07</v>
      </c>
      <c r="U63" s="83">
        <v>3.07</v>
      </c>
      <c r="V63" s="83">
        <v>3.07</v>
      </c>
      <c r="W63" s="83">
        <v>3.07</v>
      </c>
      <c r="X63" s="83">
        <v>3.07</v>
      </c>
      <c r="Y63" s="83">
        <v>3.07</v>
      </c>
      <c r="Z63" s="83">
        <v>3.07</v>
      </c>
      <c r="AA63" s="83">
        <v>3.07</v>
      </c>
      <c r="AB63" s="83">
        <v>3.07</v>
      </c>
      <c r="AC63" s="83">
        <v>3.07</v>
      </c>
      <c r="AD63" s="83">
        <v>3.07</v>
      </c>
      <c r="AE63" s="83">
        <v>3.07</v>
      </c>
      <c r="AF63" s="83">
        <v>3.07</v>
      </c>
      <c r="AG63" s="83">
        <v>3.07</v>
      </c>
      <c r="AH63" s="83">
        <v>3.07</v>
      </c>
      <c r="AI63" s="83">
        <v>3.07</v>
      </c>
      <c r="AJ63" s="83">
        <v>3.07</v>
      </c>
      <c r="AK63" s="83">
        <v>3.07</v>
      </c>
      <c r="AL63" s="83">
        <v>3.07</v>
      </c>
      <c r="AM63" s="83">
        <v>3.07</v>
      </c>
      <c r="AN63" s="83">
        <v>3.07</v>
      </c>
      <c r="AO63" s="83">
        <v>3.07</v>
      </c>
      <c r="AP63" s="83">
        <v>3.07</v>
      </c>
      <c r="AQ63" s="8"/>
    </row>
    <row r="64" spans="2:43">
      <c r="B64" s="5"/>
      <c r="C64" s="9"/>
      <c r="D64" s="9"/>
      <c r="E64" s="18"/>
      <c r="F64" s="65" t="s">
        <v>47</v>
      </c>
      <c r="G64" s="82"/>
      <c r="H64" s="83">
        <v>6.32</v>
      </c>
      <c r="I64" s="83">
        <v>6.32</v>
      </c>
      <c r="J64" s="83">
        <v>6.32</v>
      </c>
      <c r="K64" s="83">
        <v>6.32</v>
      </c>
      <c r="L64" s="83">
        <v>6.32</v>
      </c>
      <c r="M64" s="83">
        <v>6.32</v>
      </c>
      <c r="N64" s="83">
        <v>6.32</v>
      </c>
      <c r="O64" s="83">
        <v>6.32</v>
      </c>
      <c r="P64" s="83">
        <v>6.32</v>
      </c>
      <c r="Q64" s="83">
        <v>6.32</v>
      </c>
      <c r="R64" s="83">
        <v>6.32</v>
      </c>
      <c r="S64" s="83">
        <v>6.32</v>
      </c>
      <c r="T64" s="83">
        <v>6.32</v>
      </c>
      <c r="U64" s="83">
        <v>6.32</v>
      </c>
      <c r="V64" s="83">
        <v>6.32</v>
      </c>
      <c r="W64" s="83">
        <v>6.32</v>
      </c>
      <c r="X64" s="83">
        <v>6.32</v>
      </c>
      <c r="Y64" s="83">
        <v>6.32</v>
      </c>
      <c r="Z64" s="83">
        <v>6.32</v>
      </c>
      <c r="AA64" s="83">
        <v>6.32</v>
      </c>
      <c r="AB64" s="83">
        <v>6.32</v>
      </c>
      <c r="AC64" s="83">
        <v>6.32</v>
      </c>
      <c r="AD64" s="83">
        <v>6.32</v>
      </c>
      <c r="AE64" s="83">
        <v>6.32</v>
      </c>
      <c r="AF64" s="83">
        <v>6.32</v>
      </c>
      <c r="AG64" s="83">
        <v>6.32</v>
      </c>
      <c r="AH64" s="83">
        <v>6.32</v>
      </c>
      <c r="AI64" s="83">
        <v>6.32</v>
      </c>
      <c r="AJ64" s="83">
        <v>6.32</v>
      </c>
      <c r="AK64" s="83">
        <v>6.32</v>
      </c>
      <c r="AL64" s="83">
        <v>6.32</v>
      </c>
      <c r="AM64" s="83">
        <v>6.32</v>
      </c>
      <c r="AN64" s="83">
        <v>6.32</v>
      </c>
      <c r="AO64" s="83">
        <v>6.32</v>
      </c>
      <c r="AP64" s="83">
        <v>6.32</v>
      </c>
      <c r="AQ64" s="8"/>
    </row>
    <row r="65" spans="2:82">
      <c r="B65" s="5"/>
      <c r="C65" s="9"/>
      <c r="D65" s="9"/>
      <c r="E65" s="18"/>
      <c r="F65" s="65" t="s">
        <v>48</v>
      </c>
      <c r="G65" s="82"/>
      <c r="H65" s="83">
        <v>14.89</v>
      </c>
      <c r="I65" s="83">
        <v>14.89</v>
      </c>
      <c r="J65" s="83">
        <v>14.89</v>
      </c>
      <c r="K65" s="83">
        <v>14.89</v>
      </c>
      <c r="L65" s="83">
        <v>14.89</v>
      </c>
      <c r="M65" s="83">
        <v>14.89</v>
      </c>
      <c r="N65" s="83">
        <v>14.89</v>
      </c>
      <c r="O65" s="83">
        <v>14.89</v>
      </c>
      <c r="P65" s="83">
        <v>14.89</v>
      </c>
      <c r="Q65" s="83">
        <v>14.89</v>
      </c>
      <c r="R65" s="83">
        <v>14.89</v>
      </c>
      <c r="S65" s="83">
        <v>14.89</v>
      </c>
      <c r="T65" s="83">
        <v>14.89</v>
      </c>
      <c r="U65" s="83">
        <v>14.89</v>
      </c>
      <c r="V65" s="83">
        <v>14.89</v>
      </c>
      <c r="W65" s="83">
        <v>14.89</v>
      </c>
      <c r="X65" s="83">
        <v>14.89</v>
      </c>
      <c r="Y65" s="83">
        <v>14.89</v>
      </c>
      <c r="Z65" s="83">
        <v>14.89</v>
      </c>
      <c r="AA65" s="83">
        <v>14.89</v>
      </c>
      <c r="AB65" s="83">
        <v>14.89</v>
      </c>
      <c r="AC65" s="83">
        <v>14.89</v>
      </c>
      <c r="AD65" s="83">
        <v>14.89</v>
      </c>
      <c r="AE65" s="83">
        <v>14.89</v>
      </c>
      <c r="AF65" s="83">
        <v>14.89</v>
      </c>
      <c r="AG65" s="83">
        <v>14.89</v>
      </c>
      <c r="AH65" s="83">
        <v>14.89</v>
      </c>
      <c r="AI65" s="83">
        <v>14.89</v>
      </c>
      <c r="AJ65" s="83">
        <v>14.89</v>
      </c>
      <c r="AK65" s="83">
        <v>14.89</v>
      </c>
      <c r="AL65" s="83">
        <v>14.89</v>
      </c>
      <c r="AM65" s="83">
        <v>14.89</v>
      </c>
      <c r="AN65" s="83">
        <v>14.89</v>
      </c>
      <c r="AO65" s="83">
        <v>14.89</v>
      </c>
      <c r="AP65" s="83">
        <v>14.89</v>
      </c>
      <c r="AQ65" s="8"/>
    </row>
    <row r="66" spans="2:82">
      <c r="B66" s="5"/>
      <c r="C66" s="9"/>
      <c r="D66" s="9"/>
      <c r="E66" s="18"/>
      <c r="F66" s="65" t="s">
        <v>49</v>
      </c>
      <c r="G66" s="82"/>
      <c r="H66" s="83">
        <v>21.64</v>
      </c>
      <c r="I66" s="83">
        <v>21.64</v>
      </c>
      <c r="J66" s="83">
        <v>21.64</v>
      </c>
      <c r="K66" s="83">
        <v>21.64</v>
      </c>
      <c r="L66" s="83">
        <v>21.64</v>
      </c>
      <c r="M66" s="83">
        <v>21.64</v>
      </c>
      <c r="N66" s="83">
        <v>21.64</v>
      </c>
      <c r="O66" s="83">
        <v>21.64</v>
      </c>
      <c r="P66" s="83">
        <v>21.64</v>
      </c>
      <c r="Q66" s="83">
        <v>21.64</v>
      </c>
      <c r="R66" s="83">
        <v>21.64</v>
      </c>
      <c r="S66" s="83">
        <v>21.64</v>
      </c>
      <c r="T66" s="83">
        <v>21.64</v>
      </c>
      <c r="U66" s="83">
        <v>21.64</v>
      </c>
      <c r="V66" s="83">
        <v>21.64</v>
      </c>
      <c r="W66" s="83">
        <v>21.64</v>
      </c>
      <c r="X66" s="83">
        <v>21.64</v>
      </c>
      <c r="Y66" s="83">
        <v>21.64</v>
      </c>
      <c r="Z66" s="83">
        <v>21.64</v>
      </c>
      <c r="AA66" s="83">
        <v>21.64</v>
      </c>
      <c r="AB66" s="83">
        <v>21.64</v>
      </c>
      <c r="AC66" s="83">
        <v>21.64</v>
      </c>
      <c r="AD66" s="83">
        <v>21.64</v>
      </c>
      <c r="AE66" s="83">
        <v>21.64</v>
      </c>
      <c r="AF66" s="83">
        <v>21.64</v>
      </c>
      <c r="AG66" s="83">
        <v>21.64</v>
      </c>
      <c r="AH66" s="83">
        <v>21.64</v>
      </c>
      <c r="AI66" s="83">
        <v>21.64</v>
      </c>
      <c r="AJ66" s="83">
        <v>21.64</v>
      </c>
      <c r="AK66" s="83">
        <v>21.64</v>
      </c>
      <c r="AL66" s="83">
        <v>21.64</v>
      </c>
      <c r="AM66" s="83">
        <v>21.64</v>
      </c>
      <c r="AN66" s="83">
        <v>21.64</v>
      </c>
      <c r="AO66" s="83">
        <v>21.64</v>
      </c>
      <c r="AP66" s="83">
        <v>21.64</v>
      </c>
      <c r="AQ66" s="8"/>
    </row>
    <row r="67" spans="2:82">
      <c r="B67" s="5"/>
      <c r="C67" s="9"/>
      <c r="D67" s="9"/>
      <c r="E67" s="18"/>
      <c r="F67" s="65" t="s">
        <v>50</v>
      </c>
      <c r="G67" s="82"/>
      <c r="H67" s="83">
        <v>10.65</v>
      </c>
      <c r="I67" s="83">
        <v>10.65</v>
      </c>
      <c r="J67" s="83">
        <v>10.65</v>
      </c>
      <c r="K67" s="83">
        <v>10.65</v>
      </c>
      <c r="L67" s="83">
        <v>10.65</v>
      </c>
      <c r="M67" s="83">
        <v>10.65</v>
      </c>
      <c r="N67" s="83">
        <v>10.65</v>
      </c>
      <c r="O67" s="83">
        <v>10.65</v>
      </c>
      <c r="P67" s="83">
        <v>10.65</v>
      </c>
      <c r="Q67" s="83">
        <v>10.65</v>
      </c>
      <c r="R67" s="83">
        <v>10.65</v>
      </c>
      <c r="S67" s="83">
        <v>10.65</v>
      </c>
      <c r="T67" s="83">
        <v>10.65</v>
      </c>
      <c r="U67" s="83">
        <v>10.65</v>
      </c>
      <c r="V67" s="83">
        <v>10.65</v>
      </c>
      <c r="W67" s="83">
        <v>10.65</v>
      </c>
      <c r="X67" s="83">
        <v>10.65</v>
      </c>
      <c r="Y67" s="83">
        <v>10.65</v>
      </c>
      <c r="Z67" s="83">
        <v>10.65</v>
      </c>
      <c r="AA67" s="83">
        <v>10.65</v>
      </c>
      <c r="AB67" s="83">
        <v>10.65</v>
      </c>
      <c r="AC67" s="83">
        <v>10.65</v>
      </c>
      <c r="AD67" s="83">
        <v>10.65</v>
      </c>
      <c r="AE67" s="83">
        <v>10.65</v>
      </c>
      <c r="AF67" s="83">
        <v>10.65</v>
      </c>
      <c r="AG67" s="83">
        <v>10.65</v>
      </c>
      <c r="AH67" s="83">
        <v>10.65</v>
      </c>
      <c r="AI67" s="83">
        <v>10.65</v>
      </c>
      <c r="AJ67" s="83">
        <v>10.65</v>
      </c>
      <c r="AK67" s="83">
        <v>10.65</v>
      </c>
      <c r="AL67" s="83">
        <v>10.65</v>
      </c>
      <c r="AM67" s="83">
        <v>10.65</v>
      </c>
      <c r="AN67" s="83">
        <v>10.65</v>
      </c>
      <c r="AO67" s="83">
        <v>10.65</v>
      </c>
      <c r="AP67" s="83">
        <v>10.65</v>
      </c>
      <c r="AQ67" s="8"/>
    </row>
    <row r="68" spans="2:82">
      <c r="B68" s="5"/>
      <c r="C68" s="9"/>
      <c r="D68" s="9"/>
      <c r="E68" s="18"/>
      <c r="F68" s="16"/>
      <c r="G68" s="8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"/>
    </row>
    <row r="69" spans="2:82" ht="13.5" thickBot="1">
      <c r="B69" s="5"/>
      <c r="C69" s="9"/>
      <c r="D69" s="14" t="s">
        <v>115</v>
      </c>
      <c r="E69" s="14"/>
      <c r="F69" s="14"/>
      <c r="G69" s="87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"/>
    </row>
    <row r="70" spans="2:82" ht="13.5" thickTop="1">
      <c r="B70" s="5"/>
      <c r="G70" s="89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"/>
    </row>
    <row r="71" spans="2:82">
      <c r="B71" s="5"/>
      <c r="E71" s="36">
        <v>1</v>
      </c>
      <c r="F71" s="37" t="str">
        <f>LOOKUP(E71,CAPEX!$E$11:$E$17,CAPEX!$F$11:$F$17)</f>
        <v>Pinheiral</v>
      </c>
      <c r="G71" s="85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"/>
    </row>
    <row r="72" spans="2:82" s="20" customFormat="1">
      <c r="B72" s="26"/>
      <c r="F72" s="92" t="s">
        <v>46</v>
      </c>
      <c r="G72" s="91">
        <f>SUM(H72:AP72)</f>
        <v>452957.69969989528</v>
      </c>
      <c r="H72" s="76">
        <f>SUM(H73:H77)</f>
        <v>5651.6528530585874</v>
      </c>
      <c r="I72" s="76">
        <f t="shared" ref="I72:AJ72" si="0">SUM(I73:I77)</f>
        <v>5711.729459696965</v>
      </c>
      <c r="J72" s="76">
        <f t="shared" si="0"/>
        <v>6498.0391827744379</v>
      </c>
      <c r="K72" s="76">
        <f t="shared" si="0"/>
        <v>7282.4501037439431</v>
      </c>
      <c r="L72" s="76">
        <f t="shared" si="0"/>
        <v>8064.1627160497037</v>
      </c>
      <c r="M72" s="76">
        <f t="shared" si="0"/>
        <v>8833.6435955631005</v>
      </c>
      <c r="N72" s="76">
        <f t="shared" si="0"/>
        <v>9657.9194334392978</v>
      </c>
      <c r="O72" s="76">
        <f t="shared" si="0"/>
        <v>10280.801861093327</v>
      </c>
      <c r="P72" s="76">
        <f t="shared" si="0"/>
        <v>10967.608097929002</v>
      </c>
      <c r="Q72" s="76">
        <f t="shared" si="0"/>
        <v>11651.869282372445</v>
      </c>
      <c r="R72" s="76">
        <f t="shared" si="0"/>
        <v>12293.698043598055</v>
      </c>
      <c r="S72" s="76">
        <f t="shared" si="0"/>
        <v>13102.953476879467</v>
      </c>
      <c r="T72" s="76">
        <f t="shared" si="0"/>
        <v>13927.065680077932</v>
      </c>
      <c r="U72" s="76">
        <f t="shared" si="0"/>
        <v>14072.869329031324</v>
      </c>
      <c r="V72" s="76">
        <f t="shared" si="0"/>
        <v>14218.912174638124</v>
      </c>
      <c r="W72" s="76">
        <f t="shared" si="0"/>
        <v>14337.872643598273</v>
      </c>
      <c r="X72" s="76">
        <f t="shared" si="0"/>
        <v>14456.593915905018</v>
      </c>
      <c r="Y72" s="76">
        <f t="shared" si="0"/>
        <v>14575.554384865169</v>
      </c>
      <c r="Z72" s="76">
        <f t="shared" si="0"/>
        <v>14694.275657171915</v>
      </c>
      <c r="AA72" s="76">
        <f t="shared" si="0"/>
        <v>14813.475322785467</v>
      </c>
      <c r="AB72" s="76">
        <f t="shared" si="0"/>
        <v>14882.337381560208</v>
      </c>
      <c r="AC72" s="76">
        <f t="shared" si="0"/>
        <v>14951.172862929019</v>
      </c>
      <c r="AD72" s="76">
        <f t="shared" si="0"/>
        <v>15020.034921703762</v>
      </c>
      <c r="AE72" s="76">
        <f t="shared" si="0"/>
        <v>15089.641147844653</v>
      </c>
      <c r="AF72" s="76">
        <f t="shared" si="0"/>
        <v>15158.237432560058</v>
      </c>
      <c r="AG72" s="76">
        <f t="shared" si="0"/>
        <v>15189.120378255255</v>
      </c>
      <c r="AH72" s="76">
        <f t="shared" si="0"/>
        <v>15219.737549891111</v>
      </c>
      <c r="AI72" s="76">
        <f t="shared" si="0"/>
        <v>15250.115524873558</v>
      </c>
      <c r="AJ72" s="76">
        <f t="shared" si="0"/>
        <v>15280.998470568757</v>
      </c>
      <c r="AK72" s="76">
        <f t="shared" ref="AK72:AP72" si="1">SUM(AK73:AK77)</f>
        <v>15311.376445551208</v>
      </c>
      <c r="AL72" s="76">
        <f t="shared" si="1"/>
        <v>15308.585817928149</v>
      </c>
      <c r="AM72" s="76">
        <f t="shared" si="1"/>
        <v>15305.290219592345</v>
      </c>
      <c r="AN72" s="76">
        <f t="shared" si="1"/>
        <v>15302.26039531588</v>
      </c>
      <c r="AO72" s="76">
        <f t="shared" si="1"/>
        <v>15299.469767692817</v>
      </c>
      <c r="AP72" s="76">
        <f t="shared" si="1"/>
        <v>15296.174169357015</v>
      </c>
      <c r="AQ72" s="13"/>
    </row>
    <row r="73" spans="2:82">
      <c r="B73" s="5"/>
      <c r="F73" s="65" t="s">
        <v>2</v>
      </c>
      <c r="G73" s="90">
        <f t="shared" ref="G73:G79" si="2">SUM(H73:AP73)</f>
        <v>0</v>
      </c>
      <c r="H73" s="77">
        <v>0</v>
      </c>
      <c r="I73" s="77">
        <v>0</v>
      </c>
      <c r="J73" s="77">
        <v>0</v>
      </c>
      <c r="K73" s="77">
        <v>0</v>
      </c>
      <c r="L73" s="77">
        <v>0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7">
        <v>0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0</v>
      </c>
      <c r="AB73" s="77">
        <v>0</v>
      </c>
      <c r="AC73" s="77">
        <v>0</v>
      </c>
      <c r="AD73" s="77">
        <v>0</v>
      </c>
      <c r="AE73" s="77">
        <v>0</v>
      </c>
      <c r="AF73" s="77">
        <v>0</v>
      </c>
      <c r="AG73" s="77">
        <v>0</v>
      </c>
      <c r="AH73" s="77">
        <v>0</v>
      </c>
      <c r="AI73" s="77">
        <v>0</v>
      </c>
      <c r="AJ73" s="77">
        <v>0</v>
      </c>
      <c r="AK73" s="77">
        <v>0</v>
      </c>
      <c r="AL73" s="77">
        <v>0</v>
      </c>
      <c r="AM73" s="77">
        <v>0</v>
      </c>
      <c r="AN73" s="77">
        <v>0</v>
      </c>
      <c r="AO73" s="77">
        <v>0</v>
      </c>
      <c r="AP73" s="77">
        <v>0</v>
      </c>
      <c r="AQ73" s="8"/>
      <c r="AS73" s="21" t="s">
        <v>96</v>
      </c>
      <c r="AT73" s="21" t="s">
        <v>66</v>
      </c>
      <c r="AU73" s="99" t="e">
        <f>SUMIFS($H$21:$H$67,#REF!,#REF!,#REF!,AT73)</f>
        <v>#REF!</v>
      </c>
      <c r="AV73" s="98" t="e">
        <f>(SUMIFS('Premissas Operacionais'!H$89:H$247,'Premissas Operacionais'!#REF!,#REF!,'Premissas Operacionais'!#REF!,#REF!)+SUMIFS('Premissas Operacionais'!H$89:H$247,'Premissas Operacionais'!#REF!,#REF!,'Premissas Operacionais'!#REF!,$AS73))*$AU73/1000-H73</f>
        <v>#REF!</v>
      </c>
      <c r="AW73" s="98" t="e">
        <f>(SUMIFS('Premissas Operacionais'!I$89:I$247,'Premissas Operacionais'!#REF!,#REF!,'Premissas Operacionais'!#REF!,#REF!)+SUMIFS('Premissas Operacionais'!I$89:I$247,'Premissas Operacionais'!#REF!,#REF!,'Premissas Operacionais'!#REF!,$AS73))*$AU73/1000-I73</f>
        <v>#REF!</v>
      </c>
      <c r="AX73" s="98" t="e">
        <f>(SUMIFS('Premissas Operacionais'!J$89:J$247,'Premissas Operacionais'!#REF!,#REF!,'Premissas Operacionais'!#REF!,#REF!)+SUMIFS('Premissas Operacionais'!J$89:J$247,'Premissas Operacionais'!#REF!,#REF!,'Premissas Operacionais'!#REF!,$AS73))*$AU73/1000-J73</f>
        <v>#REF!</v>
      </c>
      <c r="AY73" s="98" t="e">
        <f>(SUMIFS('Premissas Operacionais'!K$89:K$247,'Premissas Operacionais'!#REF!,#REF!,'Premissas Operacionais'!#REF!,#REF!)+SUMIFS('Premissas Operacionais'!K$89:K$247,'Premissas Operacionais'!#REF!,#REF!,'Premissas Operacionais'!#REF!,$AS73))*$AU73/1000-K73</f>
        <v>#REF!</v>
      </c>
      <c r="AZ73" s="98" t="e">
        <f>(SUMIFS('Premissas Operacionais'!L$89:L$247,'Premissas Operacionais'!#REF!,#REF!,'Premissas Operacionais'!#REF!,#REF!)+SUMIFS('Premissas Operacionais'!L$89:L$247,'Premissas Operacionais'!#REF!,#REF!,'Premissas Operacionais'!#REF!,$AS73))*$AU73/1000-L73</f>
        <v>#REF!</v>
      </c>
      <c r="BA73" s="98" t="e">
        <f>(SUMIFS('Premissas Operacionais'!M$89:M$247,'Premissas Operacionais'!#REF!,#REF!,'Premissas Operacionais'!#REF!,#REF!)+SUMIFS('Premissas Operacionais'!M$89:M$247,'Premissas Operacionais'!#REF!,#REF!,'Premissas Operacionais'!#REF!,$AS73))*$AU73/1000-M73</f>
        <v>#REF!</v>
      </c>
      <c r="BB73" s="98" t="e">
        <f>(SUMIFS('Premissas Operacionais'!N$89:N$247,'Premissas Operacionais'!#REF!,#REF!,'Premissas Operacionais'!#REF!,#REF!)+SUMIFS('Premissas Operacionais'!N$89:N$247,'Premissas Operacionais'!#REF!,#REF!,'Premissas Operacionais'!#REF!,$AS73))*$AU73/1000-N73</f>
        <v>#REF!</v>
      </c>
      <c r="BC73" s="98" t="e">
        <f>(SUMIFS('Premissas Operacionais'!O$89:O$247,'Premissas Operacionais'!#REF!,#REF!,'Premissas Operacionais'!#REF!,#REF!)+SUMIFS('Premissas Operacionais'!O$89:O$247,'Premissas Operacionais'!#REF!,#REF!,'Premissas Operacionais'!#REF!,$AS73))*$AU73/1000-O73</f>
        <v>#REF!</v>
      </c>
      <c r="BD73" s="98" t="e">
        <f>(SUMIFS('Premissas Operacionais'!P$89:P$247,'Premissas Operacionais'!#REF!,#REF!,'Premissas Operacionais'!#REF!,#REF!)+SUMIFS('Premissas Operacionais'!P$89:P$247,'Premissas Operacionais'!#REF!,#REF!,'Premissas Operacionais'!#REF!,$AS73))*$AU73/1000-P73</f>
        <v>#REF!</v>
      </c>
      <c r="BE73" s="98" t="e">
        <f>(SUMIFS('Premissas Operacionais'!Q$89:Q$247,'Premissas Operacionais'!#REF!,#REF!,'Premissas Operacionais'!#REF!,#REF!)+SUMIFS('Premissas Operacionais'!Q$89:Q$247,'Premissas Operacionais'!#REF!,#REF!,'Premissas Operacionais'!#REF!,$AS73))*$AU73/1000-Q73</f>
        <v>#REF!</v>
      </c>
      <c r="BF73" s="98" t="e">
        <f>(SUMIFS('Premissas Operacionais'!R$89:R$247,'Premissas Operacionais'!#REF!,#REF!,'Premissas Operacionais'!#REF!,#REF!)+SUMIFS('Premissas Operacionais'!R$89:R$247,'Premissas Operacionais'!#REF!,#REF!,'Premissas Operacionais'!#REF!,$AS73))*$AU73/1000-R73</f>
        <v>#REF!</v>
      </c>
      <c r="BG73" s="98" t="e">
        <f>(SUMIFS('Premissas Operacionais'!S$89:S$247,'Premissas Operacionais'!#REF!,#REF!,'Premissas Operacionais'!#REF!,#REF!)+SUMIFS('Premissas Operacionais'!S$89:S$247,'Premissas Operacionais'!#REF!,#REF!,'Premissas Operacionais'!#REF!,$AS73))*$AU73/1000-S73</f>
        <v>#REF!</v>
      </c>
      <c r="BH73" s="98" t="e">
        <f>(SUMIFS('Premissas Operacionais'!T$89:T$247,'Premissas Operacionais'!#REF!,#REF!,'Premissas Operacionais'!#REF!,#REF!)+SUMIFS('Premissas Operacionais'!T$89:T$247,'Premissas Operacionais'!#REF!,#REF!,'Premissas Operacionais'!#REF!,$AS73))*$AU73/1000-T73</f>
        <v>#REF!</v>
      </c>
      <c r="BI73" s="98" t="e">
        <f>(SUMIFS('Premissas Operacionais'!U$89:U$247,'Premissas Operacionais'!#REF!,#REF!,'Premissas Operacionais'!#REF!,#REF!)+SUMIFS('Premissas Operacionais'!U$89:U$247,'Premissas Operacionais'!#REF!,#REF!,'Premissas Operacionais'!#REF!,$AS73))*$AU73/1000-U73</f>
        <v>#REF!</v>
      </c>
      <c r="BJ73" s="98" t="e">
        <f>(SUMIFS('Premissas Operacionais'!V$89:V$247,'Premissas Operacionais'!#REF!,#REF!,'Premissas Operacionais'!#REF!,#REF!)+SUMIFS('Premissas Operacionais'!V$89:V$247,'Premissas Operacionais'!#REF!,#REF!,'Premissas Operacionais'!#REF!,$AS73))*$AU73/1000-V73</f>
        <v>#REF!</v>
      </c>
      <c r="BK73" s="98" t="e">
        <f>(SUMIFS('Premissas Operacionais'!W$89:W$247,'Premissas Operacionais'!#REF!,#REF!,'Premissas Operacionais'!#REF!,#REF!)+SUMIFS('Premissas Operacionais'!W$89:W$247,'Premissas Operacionais'!#REF!,#REF!,'Premissas Operacionais'!#REF!,$AS73))*$AU73/1000-W73</f>
        <v>#REF!</v>
      </c>
      <c r="BL73" s="98" t="e">
        <f>(SUMIFS('Premissas Operacionais'!X$89:X$247,'Premissas Operacionais'!#REF!,#REF!,'Premissas Operacionais'!#REF!,#REF!)+SUMIFS('Premissas Operacionais'!X$89:X$247,'Premissas Operacionais'!#REF!,#REF!,'Premissas Operacionais'!#REF!,$AS73))*$AU73/1000-X73</f>
        <v>#REF!</v>
      </c>
      <c r="BM73" s="98" t="e">
        <f>(SUMIFS('Premissas Operacionais'!Y$89:Y$247,'Premissas Operacionais'!#REF!,#REF!,'Premissas Operacionais'!#REF!,#REF!)+SUMIFS('Premissas Operacionais'!Y$89:Y$247,'Premissas Operacionais'!#REF!,#REF!,'Premissas Operacionais'!#REF!,$AS73))*$AU73/1000-Y73</f>
        <v>#REF!</v>
      </c>
      <c r="BN73" s="98" t="e">
        <f>(SUMIFS('Premissas Operacionais'!Z$89:Z$247,'Premissas Operacionais'!#REF!,#REF!,'Premissas Operacionais'!#REF!,#REF!)+SUMIFS('Premissas Operacionais'!Z$89:Z$247,'Premissas Operacionais'!#REF!,#REF!,'Premissas Operacionais'!#REF!,$AS73))*$AU73/1000-Z73</f>
        <v>#REF!</v>
      </c>
      <c r="BO73" s="98" t="e">
        <f>(SUMIFS('Premissas Operacionais'!AA$89:AA$247,'Premissas Operacionais'!#REF!,#REF!,'Premissas Operacionais'!#REF!,#REF!)+SUMIFS('Premissas Operacionais'!AA$89:AA$247,'Premissas Operacionais'!#REF!,#REF!,'Premissas Operacionais'!#REF!,$AS73))*$AU73/1000-AA73</f>
        <v>#REF!</v>
      </c>
      <c r="BP73" s="98" t="e">
        <f>(SUMIFS('Premissas Operacionais'!AB$89:AB$247,'Premissas Operacionais'!#REF!,#REF!,'Premissas Operacionais'!#REF!,#REF!)+SUMIFS('Premissas Operacionais'!AB$89:AB$247,'Premissas Operacionais'!#REF!,#REF!,'Premissas Operacionais'!#REF!,$AS73))*$AU73/1000-AB73</f>
        <v>#REF!</v>
      </c>
      <c r="BQ73" s="98" t="e">
        <f>(SUMIFS('Premissas Operacionais'!AC$89:AC$247,'Premissas Operacionais'!#REF!,#REF!,'Premissas Operacionais'!#REF!,#REF!)+SUMIFS('Premissas Operacionais'!AC$89:AC$247,'Premissas Operacionais'!#REF!,#REF!,'Premissas Operacionais'!#REF!,$AS73))*$AU73/1000-AC73</f>
        <v>#REF!</v>
      </c>
      <c r="BR73" s="98" t="e">
        <f>(SUMIFS('Premissas Operacionais'!AD$89:AD$247,'Premissas Operacionais'!#REF!,#REF!,'Premissas Operacionais'!#REF!,#REF!)+SUMIFS('Premissas Operacionais'!AD$89:AD$247,'Premissas Operacionais'!#REF!,#REF!,'Premissas Operacionais'!#REF!,$AS73))*$AU73/1000-AD73</f>
        <v>#REF!</v>
      </c>
      <c r="BS73" s="98" t="e">
        <f>(SUMIFS('Premissas Operacionais'!AE$89:AE$247,'Premissas Operacionais'!#REF!,#REF!,'Premissas Operacionais'!#REF!,#REF!)+SUMIFS('Premissas Operacionais'!AE$89:AE$247,'Premissas Operacionais'!#REF!,#REF!,'Premissas Operacionais'!#REF!,$AS73))*$AU73/1000-AE73</f>
        <v>#REF!</v>
      </c>
      <c r="BT73" s="98" t="e">
        <f>(SUMIFS('Premissas Operacionais'!AF$89:AF$247,'Premissas Operacionais'!#REF!,#REF!,'Premissas Operacionais'!#REF!,#REF!)+SUMIFS('Premissas Operacionais'!AF$89:AF$247,'Premissas Operacionais'!#REF!,#REF!,'Premissas Operacionais'!#REF!,$AS73))*$AU73/1000-AF73</f>
        <v>#REF!</v>
      </c>
      <c r="BU73" s="98" t="e">
        <f>(SUMIFS('Premissas Operacionais'!AG$89:AG$247,'Premissas Operacionais'!#REF!,#REF!,'Premissas Operacionais'!#REF!,#REF!)+SUMIFS('Premissas Operacionais'!AG$89:AG$247,'Premissas Operacionais'!#REF!,#REF!,'Premissas Operacionais'!#REF!,$AS73))*$AU73/1000-AG73</f>
        <v>#REF!</v>
      </c>
      <c r="BV73" s="98" t="e">
        <f>(SUMIFS('Premissas Operacionais'!AH$89:AH$247,'Premissas Operacionais'!#REF!,#REF!,'Premissas Operacionais'!#REF!,#REF!)+SUMIFS('Premissas Operacionais'!AH$89:AH$247,'Premissas Operacionais'!#REF!,#REF!,'Premissas Operacionais'!#REF!,$AS73))*$AU73/1000-AH73</f>
        <v>#REF!</v>
      </c>
      <c r="BW73" s="98" t="e">
        <f>(SUMIFS('Premissas Operacionais'!AI$89:AI$247,'Premissas Operacionais'!#REF!,#REF!,'Premissas Operacionais'!#REF!,#REF!)+SUMIFS('Premissas Operacionais'!AI$89:AI$247,'Premissas Operacionais'!#REF!,#REF!,'Premissas Operacionais'!#REF!,$AS73))*$AU73/1000-AI73</f>
        <v>#REF!</v>
      </c>
      <c r="BX73" s="98" t="e">
        <f>(SUMIFS('Premissas Operacionais'!AJ$89:AJ$247,'Premissas Operacionais'!#REF!,#REF!,'Premissas Operacionais'!#REF!,#REF!)+SUMIFS('Premissas Operacionais'!AJ$89:AJ$247,'Premissas Operacionais'!#REF!,#REF!,'Premissas Operacionais'!#REF!,$AS73))*$AU73/1000-AJ73</f>
        <v>#REF!</v>
      </c>
      <c r="BY73" s="98" t="e">
        <f>(SUMIFS('Premissas Operacionais'!AK$89:AK$247,'Premissas Operacionais'!#REF!,#REF!,'Premissas Operacionais'!#REF!,#REF!)+SUMIFS('Premissas Operacionais'!AK$89:AK$247,'Premissas Operacionais'!#REF!,#REF!,'Premissas Operacionais'!#REF!,$AS73))*$AU73/1000-AK73</f>
        <v>#REF!</v>
      </c>
      <c r="BZ73" s="98" t="e">
        <f>(SUMIFS('Premissas Operacionais'!AL$89:AL$247,'Premissas Operacionais'!#REF!,#REF!,'Premissas Operacionais'!#REF!,#REF!)+SUMIFS('Premissas Operacionais'!AL$89:AL$247,'Premissas Operacionais'!#REF!,#REF!,'Premissas Operacionais'!#REF!,$AS73))*$AU73/1000-AL73</f>
        <v>#REF!</v>
      </c>
      <c r="CA73" s="98" t="e">
        <f>(SUMIFS('Premissas Operacionais'!AM$89:AM$247,'Premissas Operacionais'!#REF!,#REF!,'Premissas Operacionais'!#REF!,#REF!)+SUMIFS('Premissas Operacionais'!AM$89:AM$247,'Premissas Operacionais'!#REF!,#REF!,'Premissas Operacionais'!#REF!,$AS73))*$AU73/1000-AM73</f>
        <v>#REF!</v>
      </c>
      <c r="CB73" s="98" t="e">
        <f>(SUMIFS('Premissas Operacionais'!AN$89:AN$247,'Premissas Operacionais'!#REF!,#REF!,'Premissas Operacionais'!#REF!,#REF!)+SUMIFS('Premissas Operacionais'!AN$89:AN$247,'Premissas Operacionais'!#REF!,#REF!,'Premissas Operacionais'!#REF!,$AS73))*$AU73/1000-AN73</f>
        <v>#REF!</v>
      </c>
      <c r="CC73" s="98" t="e">
        <f>(SUMIFS('Premissas Operacionais'!AO$89:AO$247,'Premissas Operacionais'!#REF!,#REF!,'Premissas Operacionais'!#REF!,#REF!)+SUMIFS('Premissas Operacionais'!AO$89:AO$247,'Premissas Operacionais'!#REF!,#REF!,'Premissas Operacionais'!#REF!,$AS73))*$AU73/1000-AO73</f>
        <v>#REF!</v>
      </c>
      <c r="CD73" s="98" t="e">
        <f>(SUMIFS('Premissas Operacionais'!AP$89:AP$247,'Premissas Operacionais'!#REF!,#REF!,'Premissas Operacionais'!#REF!,#REF!)+SUMIFS('Premissas Operacionais'!AP$89:AP$247,'Premissas Operacionais'!#REF!,#REF!,'Premissas Operacionais'!#REF!,$AS73))*$AU73/1000-AP73</f>
        <v>#REF!</v>
      </c>
    </row>
    <row r="74" spans="2:82">
      <c r="B74" s="5"/>
      <c r="F74" s="65" t="s">
        <v>47</v>
      </c>
      <c r="G74" s="90">
        <f t="shared" si="2"/>
        <v>383614.53998924658</v>
      </c>
      <c r="H74" s="77">
        <v>4823.4699695700001</v>
      </c>
      <c r="I74" s="77">
        <v>4869.2795429719145</v>
      </c>
      <c r="J74" s="77">
        <v>5533.315400144681</v>
      </c>
      <c r="K74" s="77">
        <v>6194.1187961583182</v>
      </c>
      <c r="L74" s="77">
        <v>6850.9838643825951</v>
      </c>
      <c r="M74" s="77">
        <v>7495.7960752456593</v>
      </c>
      <c r="N74" s="77">
        <v>8185.3661095565967</v>
      </c>
      <c r="O74" s="77">
        <v>8702.6277166455293</v>
      </c>
      <c r="P74" s="77">
        <v>9284.0044490646796</v>
      </c>
      <c r="Q74" s="77">
        <v>9863.2268122246805</v>
      </c>
      <c r="R74" s="77">
        <v>10406.530422414893</v>
      </c>
      <c r="S74" s="77">
        <v>11091.559553281913</v>
      </c>
      <c r="T74" s="77">
        <v>11789.164837196808</v>
      </c>
      <c r="U74" s="77">
        <v>11912.586618271274</v>
      </c>
      <c r="V74" s="77">
        <v>12036.210877659574</v>
      </c>
      <c r="W74" s="77">
        <v>12136.910092404254</v>
      </c>
      <c r="X74" s="77">
        <v>12237.406828835105</v>
      </c>
      <c r="Y74" s="77">
        <v>12338.106043579786</v>
      </c>
      <c r="Z74" s="77">
        <v>12438.602780010639</v>
      </c>
      <c r="AA74" s="77">
        <v>12539.504473069148</v>
      </c>
      <c r="AB74" s="77">
        <v>12597.7957298617</v>
      </c>
      <c r="AC74" s="77">
        <v>12656.064489063829</v>
      </c>
      <c r="AD74" s="77">
        <v>12714.355745856381</v>
      </c>
      <c r="AE74" s="77">
        <v>12773.276935180849</v>
      </c>
      <c r="AF74" s="77">
        <v>12831.343216069148</v>
      </c>
      <c r="AG74" s="77">
        <v>12857.485416143618</v>
      </c>
      <c r="AH74" s="77">
        <v>12883.40264031383</v>
      </c>
      <c r="AI74" s="77">
        <v>12909.11738617021</v>
      </c>
      <c r="AJ74" s="77">
        <v>12935.25958624468</v>
      </c>
      <c r="AK74" s="77">
        <v>12960.974332101063</v>
      </c>
      <c r="AL74" s="77">
        <v>12958.612085106384</v>
      </c>
      <c r="AM74" s="77">
        <v>12955.822383893617</v>
      </c>
      <c r="AN74" s="77">
        <v>12953.257658585106</v>
      </c>
      <c r="AO74" s="77">
        <v>12950.895411590425</v>
      </c>
      <c r="AP74" s="77">
        <v>12948.105710377658</v>
      </c>
      <c r="AQ74" s="8"/>
      <c r="AS74" s="21" t="s">
        <v>97</v>
      </c>
      <c r="AT74" s="21" t="s">
        <v>67</v>
      </c>
      <c r="AU74" s="99" t="e">
        <f>SUMIFS($H$21:$H$67,#REF!,#REF!,#REF!,AT74)</f>
        <v>#REF!</v>
      </c>
      <c r="AV74" s="98" t="e">
        <f>(SUMIFS('Premissas Operacionais'!H$89:H$247,'Premissas Operacionais'!#REF!,#REF!,'Premissas Operacionais'!#REF!,#REF!)+SUMIFS('Premissas Operacionais'!H$89:H$247,'Premissas Operacionais'!#REF!,#REF!,'Premissas Operacionais'!#REF!,$AS74))*$AU74/1000-H74</f>
        <v>#REF!</v>
      </c>
      <c r="AW74" s="98" t="e">
        <f>(SUMIFS('Premissas Operacionais'!I$89:I$247,'Premissas Operacionais'!#REF!,#REF!,'Premissas Operacionais'!#REF!,#REF!)+SUMIFS('Premissas Operacionais'!I$89:I$247,'Premissas Operacionais'!#REF!,#REF!,'Premissas Operacionais'!#REF!,$AS74))*$AU74/1000-I74</f>
        <v>#REF!</v>
      </c>
      <c r="AX74" s="98" t="e">
        <f>(SUMIFS('Premissas Operacionais'!J$89:J$247,'Premissas Operacionais'!#REF!,#REF!,'Premissas Operacionais'!#REF!,#REF!)+SUMIFS('Premissas Operacionais'!J$89:J$247,'Premissas Operacionais'!#REF!,#REF!,'Premissas Operacionais'!#REF!,$AS74))*$AU74/1000-J74</f>
        <v>#REF!</v>
      </c>
      <c r="AY74" s="98" t="e">
        <f>(SUMIFS('Premissas Operacionais'!K$89:K$247,'Premissas Operacionais'!#REF!,#REF!,'Premissas Operacionais'!#REF!,#REF!)+SUMIFS('Premissas Operacionais'!K$89:K$247,'Premissas Operacionais'!#REF!,#REF!,'Premissas Operacionais'!#REF!,$AS74))*$AU74/1000-K74</f>
        <v>#REF!</v>
      </c>
      <c r="AZ74" s="98" t="e">
        <f>(SUMIFS('Premissas Operacionais'!L$89:L$247,'Premissas Operacionais'!#REF!,#REF!,'Premissas Operacionais'!#REF!,#REF!)+SUMIFS('Premissas Operacionais'!L$89:L$247,'Premissas Operacionais'!#REF!,#REF!,'Premissas Operacionais'!#REF!,$AS74))*$AU74/1000-L74</f>
        <v>#REF!</v>
      </c>
      <c r="BA74" s="98" t="e">
        <f>(SUMIFS('Premissas Operacionais'!M$89:M$247,'Premissas Operacionais'!#REF!,#REF!,'Premissas Operacionais'!#REF!,#REF!)+SUMIFS('Premissas Operacionais'!M$89:M$247,'Premissas Operacionais'!#REF!,#REF!,'Premissas Operacionais'!#REF!,$AS74))*$AU74/1000-M74</f>
        <v>#REF!</v>
      </c>
      <c r="BB74" s="98" t="e">
        <f>(SUMIFS('Premissas Operacionais'!N$89:N$247,'Premissas Operacionais'!#REF!,#REF!,'Premissas Operacionais'!#REF!,#REF!)+SUMIFS('Premissas Operacionais'!N$89:N$247,'Premissas Operacionais'!#REF!,#REF!,'Premissas Operacionais'!#REF!,$AS74))*$AU74/1000-N74</f>
        <v>#REF!</v>
      </c>
      <c r="BC74" s="98" t="e">
        <f>(SUMIFS('Premissas Operacionais'!O$89:O$247,'Premissas Operacionais'!#REF!,#REF!,'Premissas Operacionais'!#REF!,#REF!)+SUMIFS('Premissas Operacionais'!O$89:O$247,'Premissas Operacionais'!#REF!,#REF!,'Premissas Operacionais'!#REF!,$AS74))*$AU74/1000-O74</f>
        <v>#REF!</v>
      </c>
      <c r="BD74" s="98" t="e">
        <f>(SUMIFS('Premissas Operacionais'!P$89:P$247,'Premissas Operacionais'!#REF!,#REF!,'Premissas Operacionais'!#REF!,#REF!)+SUMIFS('Premissas Operacionais'!P$89:P$247,'Premissas Operacionais'!#REF!,#REF!,'Premissas Operacionais'!#REF!,$AS74))*$AU74/1000-P74</f>
        <v>#REF!</v>
      </c>
      <c r="BE74" s="98" t="e">
        <f>(SUMIFS('Premissas Operacionais'!Q$89:Q$247,'Premissas Operacionais'!#REF!,#REF!,'Premissas Operacionais'!#REF!,#REF!)+SUMIFS('Premissas Operacionais'!Q$89:Q$247,'Premissas Operacionais'!#REF!,#REF!,'Premissas Operacionais'!#REF!,$AS74))*$AU74/1000-Q74</f>
        <v>#REF!</v>
      </c>
      <c r="BF74" s="98" t="e">
        <f>(SUMIFS('Premissas Operacionais'!R$89:R$247,'Premissas Operacionais'!#REF!,#REF!,'Premissas Operacionais'!#REF!,#REF!)+SUMIFS('Premissas Operacionais'!R$89:R$247,'Premissas Operacionais'!#REF!,#REF!,'Premissas Operacionais'!#REF!,$AS74))*$AU74/1000-R74</f>
        <v>#REF!</v>
      </c>
      <c r="BG74" s="98" t="e">
        <f>(SUMIFS('Premissas Operacionais'!S$89:S$247,'Premissas Operacionais'!#REF!,#REF!,'Premissas Operacionais'!#REF!,#REF!)+SUMIFS('Premissas Operacionais'!S$89:S$247,'Premissas Operacionais'!#REF!,#REF!,'Premissas Operacionais'!#REF!,$AS74))*$AU74/1000-S74</f>
        <v>#REF!</v>
      </c>
      <c r="BH74" s="98" t="e">
        <f>(SUMIFS('Premissas Operacionais'!T$89:T$247,'Premissas Operacionais'!#REF!,#REF!,'Premissas Operacionais'!#REF!,#REF!)+SUMIFS('Premissas Operacionais'!T$89:T$247,'Premissas Operacionais'!#REF!,#REF!,'Premissas Operacionais'!#REF!,$AS74))*$AU74/1000-T74</f>
        <v>#REF!</v>
      </c>
      <c r="BI74" s="98" t="e">
        <f>(SUMIFS('Premissas Operacionais'!U$89:U$247,'Premissas Operacionais'!#REF!,#REF!,'Premissas Operacionais'!#REF!,#REF!)+SUMIFS('Premissas Operacionais'!U$89:U$247,'Premissas Operacionais'!#REF!,#REF!,'Premissas Operacionais'!#REF!,$AS74))*$AU74/1000-U74</f>
        <v>#REF!</v>
      </c>
      <c r="BJ74" s="98" t="e">
        <f>(SUMIFS('Premissas Operacionais'!V$89:V$247,'Premissas Operacionais'!#REF!,#REF!,'Premissas Operacionais'!#REF!,#REF!)+SUMIFS('Premissas Operacionais'!V$89:V$247,'Premissas Operacionais'!#REF!,#REF!,'Premissas Operacionais'!#REF!,$AS74))*$AU74/1000-V74</f>
        <v>#REF!</v>
      </c>
      <c r="BK74" s="98" t="e">
        <f>(SUMIFS('Premissas Operacionais'!W$89:W$247,'Premissas Operacionais'!#REF!,#REF!,'Premissas Operacionais'!#REF!,#REF!)+SUMIFS('Premissas Operacionais'!W$89:W$247,'Premissas Operacionais'!#REF!,#REF!,'Premissas Operacionais'!#REF!,$AS74))*$AU74/1000-W74</f>
        <v>#REF!</v>
      </c>
      <c r="BL74" s="98" t="e">
        <f>(SUMIFS('Premissas Operacionais'!X$89:X$247,'Premissas Operacionais'!#REF!,#REF!,'Premissas Operacionais'!#REF!,#REF!)+SUMIFS('Premissas Operacionais'!X$89:X$247,'Premissas Operacionais'!#REF!,#REF!,'Premissas Operacionais'!#REF!,$AS74))*$AU74/1000-X74</f>
        <v>#REF!</v>
      </c>
      <c r="BM74" s="98" t="e">
        <f>(SUMIFS('Premissas Operacionais'!Y$89:Y$247,'Premissas Operacionais'!#REF!,#REF!,'Premissas Operacionais'!#REF!,#REF!)+SUMIFS('Premissas Operacionais'!Y$89:Y$247,'Premissas Operacionais'!#REF!,#REF!,'Premissas Operacionais'!#REF!,$AS74))*$AU74/1000-Y74</f>
        <v>#REF!</v>
      </c>
      <c r="BN74" s="98" t="e">
        <f>(SUMIFS('Premissas Operacionais'!Z$89:Z$247,'Premissas Operacionais'!#REF!,#REF!,'Premissas Operacionais'!#REF!,#REF!)+SUMIFS('Premissas Operacionais'!Z$89:Z$247,'Premissas Operacionais'!#REF!,#REF!,'Premissas Operacionais'!#REF!,$AS74))*$AU74/1000-Z74</f>
        <v>#REF!</v>
      </c>
      <c r="BO74" s="98" t="e">
        <f>(SUMIFS('Premissas Operacionais'!AA$89:AA$247,'Premissas Operacionais'!#REF!,#REF!,'Premissas Operacionais'!#REF!,#REF!)+SUMIFS('Premissas Operacionais'!AA$89:AA$247,'Premissas Operacionais'!#REF!,#REF!,'Premissas Operacionais'!#REF!,$AS74))*$AU74/1000-AA74</f>
        <v>#REF!</v>
      </c>
      <c r="BP74" s="98" t="e">
        <f>(SUMIFS('Premissas Operacionais'!AB$89:AB$247,'Premissas Operacionais'!#REF!,#REF!,'Premissas Operacionais'!#REF!,#REF!)+SUMIFS('Premissas Operacionais'!AB$89:AB$247,'Premissas Operacionais'!#REF!,#REF!,'Premissas Operacionais'!#REF!,$AS74))*$AU74/1000-AB74</f>
        <v>#REF!</v>
      </c>
      <c r="BQ74" s="98" t="e">
        <f>(SUMIFS('Premissas Operacionais'!AC$89:AC$247,'Premissas Operacionais'!#REF!,#REF!,'Premissas Operacionais'!#REF!,#REF!)+SUMIFS('Premissas Operacionais'!AC$89:AC$247,'Premissas Operacionais'!#REF!,#REF!,'Premissas Operacionais'!#REF!,$AS74))*$AU74/1000-AC74</f>
        <v>#REF!</v>
      </c>
      <c r="BR74" s="98" t="e">
        <f>(SUMIFS('Premissas Operacionais'!AD$89:AD$247,'Premissas Operacionais'!#REF!,#REF!,'Premissas Operacionais'!#REF!,#REF!)+SUMIFS('Premissas Operacionais'!AD$89:AD$247,'Premissas Operacionais'!#REF!,#REF!,'Premissas Operacionais'!#REF!,$AS74))*$AU74/1000-AD74</f>
        <v>#REF!</v>
      </c>
      <c r="BS74" s="98" t="e">
        <f>(SUMIFS('Premissas Operacionais'!AE$89:AE$247,'Premissas Operacionais'!#REF!,#REF!,'Premissas Operacionais'!#REF!,#REF!)+SUMIFS('Premissas Operacionais'!AE$89:AE$247,'Premissas Operacionais'!#REF!,#REF!,'Premissas Operacionais'!#REF!,$AS74))*$AU74/1000-AE74</f>
        <v>#REF!</v>
      </c>
      <c r="BT74" s="98" t="e">
        <f>(SUMIFS('Premissas Operacionais'!AF$89:AF$247,'Premissas Operacionais'!#REF!,#REF!,'Premissas Operacionais'!#REF!,#REF!)+SUMIFS('Premissas Operacionais'!AF$89:AF$247,'Premissas Operacionais'!#REF!,#REF!,'Premissas Operacionais'!#REF!,$AS74))*$AU74/1000-AF74</f>
        <v>#REF!</v>
      </c>
      <c r="BU74" s="98" t="e">
        <f>(SUMIFS('Premissas Operacionais'!AG$89:AG$247,'Premissas Operacionais'!#REF!,#REF!,'Premissas Operacionais'!#REF!,#REF!)+SUMIFS('Premissas Operacionais'!AG$89:AG$247,'Premissas Operacionais'!#REF!,#REF!,'Premissas Operacionais'!#REF!,$AS74))*$AU74/1000-AG74</f>
        <v>#REF!</v>
      </c>
      <c r="BV74" s="98" t="e">
        <f>(SUMIFS('Premissas Operacionais'!AH$89:AH$247,'Premissas Operacionais'!#REF!,#REF!,'Premissas Operacionais'!#REF!,#REF!)+SUMIFS('Premissas Operacionais'!AH$89:AH$247,'Premissas Operacionais'!#REF!,#REF!,'Premissas Operacionais'!#REF!,$AS74))*$AU74/1000-AH74</f>
        <v>#REF!</v>
      </c>
      <c r="BW74" s="98" t="e">
        <f>(SUMIFS('Premissas Operacionais'!AI$89:AI$247,'Premissas Operacionais'!#REF!,#REF!,'Premissas Operacionais'!#REF!,#REF!)+SUMIFS('Premissas Operacionais'!AI$89:AI$247,'Premissas Operacionais'!#REF!,#REF!,'Premissas Operacionais'!#REF!,$AS74))*$AU74/1000-AI74</f>
        <v>#REF!</v>
      </c>
      <c r="BX74" s="98" t="e">
        <f>(SUMIFS('Premissas Operacionais'!AJ$89:AJ$247,'Premissas Operacionais'!#REF!,#REF!,'Premissas Operacionais'!#REF!,#REF!)+SUMIFS('Premissas Operacionais'!AJ$89:AJ$247,'Premissas Operacionais'!#REF!,#REF!,'Premissas Operacionais'!#REF!,$AS74))*$AU74/1000-AJ74</f>
        <v>#REF!</v>
      </c>
      <c r="BY74" s="98" t="e">
        <f>(SUMIFS('Premissas Operacionais'!AK$89:AK$247,'Premissas Operacionais'!#REF!,#REF!,'Premissas Operacionais'!#REF!,#REF!)+SUMIFS('Premissas Operacionais'!AK$89:AK$247,'Premissas Operacionais'!#REF!,#REF!,'Premissas Operacionais'!#REF!,$AS74))*$AU74/1000-AK74</f>
        <v>#REF!</v>
      </c>
      <c r="BZ74" s="98" t="e">
        <f>(SUMIFS('Premissas Operacionais'!AL$89:AL$247,'Premissas Operacionais'!#REF!,#REF!,'Premissas Operacionais'!#REF!,#REF!)+SUMIFS('Premissas Operacionais'!AL$89:AL$247,'Premissas Operacionais'!#REF!,#REF!,'Premissas Operacionais'!#REF!,$AS74))*$AU74/1000-AL74</f>
        <v>#REF!</v>
      </c>
      <c r="CA74" s="98" t="e">
        <f>(SUMIFS('Premissas Operacionais'!AM$89:AM$247,'Premissas Operacionais'!#REF!,#REF!,'Premissas Operacionais'!#REF!,#REF!)+SUMIFS('Premissas Operacionais'!AM$89:AM$247,'Premissas Operacionais'!#REF!,#REF!,'Premissas Operacionais'!#REF!,$AS74))*$AU74/1000-AM74</f>
        <v>#REF!</v>
      </c>
      <c r="CB74" s="98" t="e">
        <f>(SUMIFS('Premissas Operacionais'!AN$89:AN$247,'Premissas Operacionais'!#REF!,#REF!,'Premissas Operacionais'!#REF!,#REF!)+SUMIFS('Premissas Operacionais'!AN$89:AN$247,'Premissas Operacionais'!#REF!,#REF!,'Premissas Operacionais'!#REF!,$AS74))*$AU74/1000-AN74</f>
        <v>#REF!</v>
      </c>
      <c r="CC74" s="98" t="e">
        <f>(SUMIFS('Premissas Operacionais'!AO$89:AO$247,'Premissas Operacionais'!#REF!,#REF!,'Premissas Operacionais'!#REF!,#REF!)+SUMIFS('Premissas Operacionais'!AO$89:AO$247,'Premissas Operacionais'!#REF!,#REF!,'Premissas Operacionais'!#REF!,$AS74))*$AU74/1000-AO74</f>
        <v>#REF!</v>
      </c>
      <c r="CD74" s="98" t="e">
        <f>(SUMIFS('Premissas Operacionais'!AP$89:AP$247,'Premissas Operacionais'!#REF!,#REF!,'Premissas Operacionais'!#REF!,#REF!)+SUMIFS('Premissas Operacionais'!AP$89:AP$247,'Premissas Operacionais'!#REF!,#REF!,'Premissas Operacionais'!#REF!,$AS74))*$AU74/1000-AP74</f>
        <v>#REF!</v>
      </c>
    </row>
    <row r="75" spans="2:82">
      <c r="B75" s="5"/>
      <c r="F75" s="65" t="s">
        <v>48</v>
      </c>
      <c r="G75" s="90">
        <f t="shared" si="2"/>
        <v>34592.423312977335</v>
      </c>
      <c r="H75" s="77">
        <v>413.14605515156359</v>
      </c>
      <c r="I75" s="77">
        <v>420.26328567863271</v>
      </c>
      <c r="J75" s="77">
        <v>481.26064067571514</v>
      </c>
      <c r="K75" s="77">
        <v>542.92330280107797</v>
      </c>
      <c r="L75" s="77">
        <v>605.20455898371233</v>
      </c>
      <c r="M75" s="77">
        <v>667.39658164049638</v>
      </c>
      <c r="N75" s="77">
        <v>734.59571417337122</v>
      </c>
      <c r="O75" s="77">
        <v>787.28555627023729</v>
      </c>
      <c r="P75" s="77">
        <v>839.87995868385769</v>
      </c>
      <c r="Q75" s="77">
        <v>892.27946550320212</v>
      </c>
      <c r="R75" s="77">
        <v>941.42957267762483</v>
      </c>
      <c r="S75" s="77">
        <v>1003.4009171859523</v>
      </c>
      <c r="T75" s="77">
        <v>1066.509966761118</v>
      </c>
      <c r="U75" s="77">
        <v>1077.675351370553</v>
      </c>
      <c r="V75" s="77">
        <v>1088.859053235089</v>
      </c>
      <c r="W75" s="77">
        <v>1097.9688347720617</v>
      </c>
      <c r="X75" s="77">
        <v>1107.0602990539328</v>
      </c>
      <c r="Y75" s="77">
        <v>1116.1700805909052</v>
      </c>
      <c r="Z75" s="77">
        <v>1125.2615448727765</v>
      </c>
      <c r="AA75" s="77">
        <v>1134.3896436648502</v>
      </c>
      <c r="AB75" s="77">
        <v>1139.6629778834149</v>
      </c>
      <c r="AC75" s="77">
        <v>1144.9342768514127</v>
      </c>
      <c r="AD75" s="77">
        <v>1150.2076110699777</v>
      </c>
      <c r="AE75" s="77">
        <v>1155.5379323044122</v>
      </c>
      <c r="AF75" s="77">
        <v>1160.7909140173092</v>
      </c>
      <c r="AG75" s="77">
        <v>1163.1558751759246</v>
      </c>
      <c r="AH75" s="77">
        <v>1165.5004838288719</v>
      </c>
      <c r="AI75" s="77">
        <v>1167.8267752267179</v>
      </c>
      <c r="AJ75" s="77">
        <v>1170.1917363853331</v>
      </c>
      <c r="AK75" s="77">
        <v>1172.5180277831796</v>
      </c>
      <c r="AL75" s="77">
        <v>1172.3043264736659</v>
      </c>
      <c r="AM75" s="77">
        <v>1172.0519554033835</v>
      </c>
      <c r="AN75" s="77">
        <v>1171.8199368387691</v>
      </c>
      <c r="AO75" s="77">
        <v>1171.6062355292552</v>
      </c>
      <c r="AP75" s="77">
        <v>1171.353864458973</v>
      </c>
      <c r="AQ75" s="8"/>
      <c r="AS75" s="21" t="s">
        <v>98</v>
      </c>
      <c r="AT75" s="21" t="s">
        <v>68</v>
      </c>
      <c r="AU75" s="99" t="e">
        <f>SUMIFS($H$21:$H$67,#REF!,#REF!,#REF!,AT75)</f>
        <v>#REF!</v>
      </c>
      <c r="AV75" s="98" t="e">
        <f>(SUMIFS('Premissas Operacionais'!H$89:H$247,'Premissas Operacionais'!#REF!,#REF!,'Premissas Operacionais'!#REF!,#REF!)+SUMIFS('Premissas Operacionais'!H$89:H$247,'Premissas Operacionais'!#REF!,#REF!,'Premissas Operacionais'!#REF!,$AS75))*$AU75/1000-H75</f>
        <v>#REF!</v>
      </c>
      <c r="AW75" s="98" t="e">
        <f>(SUMIFS('Premissas Operacionais'!I$89:I$247,'Premissas Operacionais'!#REF!,#REF!,'Premissas Operacionais'!#REF!,#REF!)+SUMIFS('Premissas Operacionais'!I$89:I$247,'Premissas Operacionais'!#REF!,#REF!,'Premissas Operacionais'!#REF!,$AS75))*$AU75/1000-I75</f>
        <v>#REF!</v>
      </c>
      <c r="AX75" s="98" t="e">
        <f>(SUMIFS('Premissas Operacionais'!J$89:J$247,'Premissas Operacionais'!#REF!,#REF!,'Premissas Operacionais'!#REF!,#REF!)+SUMIFS('Premissas Operacionais'!J$89:J$247,'Premissas Operacionais'!#REF!,#REF!,'Premissas Operacionais'!#REF!,$AS75))*$AU75/1000-J75</f>
        <v>#REF!</v>
      </c>
      <c r="AY75" s="98" t="e">
        <f>(SUMIFS('Premissas Operacionais'!K$89:K$247,'Premissas Operacionais'!#REF!,#REF!,'Premissas Operacionais'!#REF!,#REF!)+SUMIFS('Premissas Operacionais'!K$89:K$247,'Premissas Operacionais'!#REF!,#REF!,'Premissas Operacionais'!#REF!,$AS75))*$AU75/1000-K75</f>
        <v>#REF!</v>
      </c>
      <c r="AZ75" s="98" t="e">
        <f>(SUMIFS('Premissas Operacionais'!L$89:L$247,'Premissas Operacionais'!#REF!,#REF!,'Premissas Operacionais'!#REF!,#REF!)+SUMIFS('Premissas Operacionais'!L$89:L$247,'Premissas Operacionais'!#REF!,#REF!,'Premissas Operacionais'!#REF!,$AS75))*$AU75/1000-L75</f>
        <v>#REF!</v>
      </c>
      <c r="BA75" s="98" t="e">
        <f>(SUMIFS('Premissas Operacionais'!M$89:M$247,'Premissas Operacionais'!#REF!,#REF!,'Premissas Operacionais'!#REF!,#REF!)+SUMIFS('Premissas Operacionais'!M$89:M$247,'Premissas Operacionais'!#REF!,#REF!,'Premissas Operacionais'!#REF!,$AS75))*$AU75/1000-M75</f>
        <v>#REF!</v>
      </c>
      <c r="BB75" s="98" t="e">
        <f>(SUMIFS('Premissas Operacionais'!N$89:N$247,'Premissas Operacionais'!#REF!,#REF!,'Premissas Operacionais'!#REF!,#REF!)+SUMIFS('Premissas Operacionais'!N$89:N$247,'Premissas Operacionais'!#REF!,#REF!,'Premissas Operacionais'!#REF!,$AS75))*$AU75/1000-N75</f>
        <v>#REF!</v>
      </c>
      <c r="BC75" s="98" t="e">
        <f>(SUMIFS('Premissas Operacionais'!O$89:O$247,'Premissas Operacionais'!#REF!,#REF!,'Premissas Operacionais'!#REF!,#REF!)+SUMIFS('Premissas Operacionais'!O$89:O$247,'Premissas Operacionais'!#REF!,#REF!,'Premissas Operacionais'!#REF!,$AS75))*$AU75/1000-O75</f>
        <v>#REF!</v>
      </c>
      <c r="BD75" s="98" t="e">
        <f>(SUMIFS('Premissas Operacionais'!P$89:P$247,'Premissas Operacionais'!#REF!,#REF!,'Premissas Operacionais'!#REF!,#REF!)+SUMIFS('Premissas Operacionais'!P$89:P$247,'Premissas Operacionais'!#REF!,#REF!,'Premissas Operacionais'!#REF!,$AS75))*$AU75/1000-P75</f>
        <v>#REF!</v>
      </c>
      <c r="BE75" s="98" t="e">
        <f>(SUMIFS('Premissas Operacionais'!Q$89:Q$247,'Premissas Operacionais'!#REF!,#REF!,'Premissas Operacionais'!#REF!,#REF!)+SUMIFS('Premissas Operacionais'!Q$89:Q$247,'Premissas Operacionais'!#REF!,#REF!,'Premissas Operacionais'!#REF!,$AS75))*$AU75/1000-Q75</f>
        <v>#REF!</v>
      </c>
      <c r="BF75" s="98" t="e">
        <f>(SUMIFS('Premissas Operacionais'!R$89:R$247,'Premissas Operacionais'!#REF!,#REF!,'Premissas Operacionais'!#REF!,#REF!)+SUMIFS('Premissas Operacionais'!R$89:R$247,'Premissas Operacionais'!#REF!,#REF!,'Premissas Operacionais'!#REF!,$AS75))*$AU75/1000-R75</f>
        <v>#REF!</v>
      </c>
      <c r="BG75" s="98" t="e">
        <f>(SUMIFS('Premissas Operacionais'!S$89:S$247,'Premissas Operacionais'!#REF!,#REF!,'Premissas Operacionais'!#REF!,#REF!)+SUMIFS('Premissas Operacionais'!S$89:S$247,'Premissas Operacionais'!#REF!,#REF!,'Premissas Operacionais'!#REF!,$AS75))*$AU75/1000-S75</f>
        <v>#REF!</v>
      </c>
      <c r="BH75" s="98" t="e">
        <f>(SUMIFS('Premissas Operacionais'!T$89:T$247,'Premissas Operacionais'!#REF!,#REF!,'Premissas Operacionais'!#REF!,#REF!)+SUMIFS('Premissas Operacionais'!T$89:T$247,'Premissas Operacionais'!#REF!,#REF!,'Premissas Operacionais'!#REF!,$AS75))*$AU75/1000-T75</f>
        <v>#REF!</v>
      </c>
      <c r="BI75" s="98" t="e">
        <f>(SUMIFS('Premissas Operacionais'!U$89:U$247,'Premissas Operacionais'!#REF!,#REF!,'Premissas Operacionais'!#REF!,#REF!)+SUMIFS('Premissas Operacionais'!U$89:U$247,'Premissas Operacionais'!#REF!,#REF!,'Premissas Operacionais'!#REF!,$AS75))*$AU75/1000-U75</f>
        <v>#REF!</v>
      </c>
      <c r="BJ75" s="98" t="e">
        <f>(SUMIFS('Premissas Operacionais'!V$89:V$247,'Premissas Operacionais'!#REF!,#REF!,'Premissas Operacionais'!#REF!,#REF!)+SUMIFS('Premissas Operacionais'!V$89:V$247,'Premissas Operacionais'!#REF!,#REF!,'Premissas Operacionais'!#REF!,$AS75))*$AU75/1000-V75</f>
        <v>#REF!</v>
      </c>
      <c r="BK75" s="98" t="e">
        <f>(SUMIFS('Premissas Operacionais'!W$89:W$247,'Premissas Operacionais'!#REF!,#REF!,'Premissas Operacionais'!#REF!,#REF!)+SUMIFS('Premissas Operacionais'!W$89:W$247,'Premissas Operacionais'!#REF!,#REF!,'Premissas Operacionais'!#REF!,$AS75))*$AU75/1000-W75</f>
        <v>#REF!</v>
      </c>
      <c r="BL75" s="98" t="e">
        <f>(SUMIFS('Premissas Operacionais'!X$89:X$247,'Premissas Operacionais'!#REF!,#REF!,'Premissas Operacionais'!#REF!,#REF!)+SUMIFS('Premissas Operacionais'!X$89:X$247,'Premissas Operacionais'!#REF!,#REF!,'Premissas Operacionais'!#REF!,$AS75))*$AU75/1000-X75</f>
        <v>#REF!</v>
      </c>
      <c r="BM75" s="98" t="e">
        <f>(SUMIFS('Premissas Operacionais'!Y$89:Y$247,'Premissas Operacionais'!#REF!,#REF!,'Premissas Operacionais'!#REF!,#REF!)+SUMIFS('Premissas Operacionais'!Y$89:Y$247,'Premissas Operacionais'!#REF!,#REF!,'Premissas Operacionais'!#REF!,$AS75))*$AU75/1000-Y75</f>
        <v>#REF!</v>
      </c>
      <c r="BN75" s="98" t="e">
        <f>(SUMIFS('Premissas Operacionais'!Z$89:Z$247,'Premissas Operacionais'!#REF!,#REF!,'Premissas Operacionais'!#REF!,#REF!)+SUMIFS('Premissas Operacionais'!Z$89:Z$247,'Premissas Operacionais'!#REF!,#REF!,'Premissas Operacionais'!#REF!,$AS75))*$AU75/1000-Z75</f>
        <v>#REF!</v>
      </c>
      <c r="BO75" s="98" t="e">
        <f>(SUMIFS('Premissas Operacionais'!AA$89:AA$247,'Premissas Operacionais'!#REF!,#REF!,'Premissas Operacionais'!#REF!,#REF!)+SUMIFS('Premissas Operacionais'!AA$89:AA$247,'Premissas Operacionais'!#REF!,#REF!,'Premissas Operacionais'!#REF!,$AS75))*$AU75/1000-AA75</f>
        <v>#REF!</v>
      </c>
      <c r="BP75" s="98" t="e">
        <f>(SUMIFS('Premissas Operacionais'!AB$89:AB$247,'Premissas Operacionais'!#REF!,#REF!,'Premissas Operacionais'!#REF!,#REF!)+SUMIFS('Premissas Operacionais'!AB$89:AB$247,'Premissas Operacionais'!#REF!,#REF!,'Premissas Operacionais'!#REF!,$AS75))*$AU75/1000-AB75</f>
        <v>#REF!</v>
      </c>
      <c r="BQ75" s="98" t="e">
        <f>(SUMIFS('Premissas Operacionais'!AC$89:AC$247,'Premissas Operacionais'!#REF!,#REF!,'Premissas Operacionais'!#REF!,#REF!)+SUMIFS('Premissas Operacionais'!AC$89:AC$247,'Premissas Operacionais'!#REF!,#REF!,'Premissas Operacionais'!#REF!,$AS75))*$AU75/1000-AC75</f>
        <v>#REF!</v>
      </c>
      <c r="BR75" s="98" t="e">
        <f>(SUMIFS('Premissas Operacionais'!AD$89:AD$247,'Premissas Operacionais'!#REF!,#REF!,'Premissas Operacionais'!#REF!,#REF!)+SUMIFS('Premissas Operacionais'!AD$89:AD$247,'Premissas Operacionais'!#REF!,#REF!,'Premissas Operacionais'!#REF!,$AS75))*$AU75/1000-AD75</f>
        <v>#REF!</v>
      </c>
      <c r="BS75" s="98" t="e">
        <f>(SUMIFS('Premissas Operacionais'!AE$89:AE$247,'Premissas Operacionais'!#REF!,#REF!,'Premissas Operacionais'!#REF!,#REF!)+SUMIFS('Premissas Operacionais'!AE$89:AE$247,'Premissas Operacionais'!#REF!,#REF!,'Premissas Operacionais'!#REF!,$AS75))*$AU75/1000-AE75</f>
        <v>#REF!</v>
      </c>
      <c r="BT75" s="98" t="e">
        <f>(SUMIFS('Premissas Operacionais'!AF$89:AF$247,'Premissas Operacionais'!#REF!,#REF!,'Premissas Operacionais'!#REF!,#REF!)+SUMIFS('Premissas Operacionais'!AF$89:AF$247,'Premissas Operacionais'!#REF!,#REF!,'Premissas Operacionais'!#REF!,$AS75))*$AU75/1000-AF75</f>
        <v>#REF!</v>
      </c>
      <c r="BU75" s="98" t="e">
        <f>(SUMIFS('Premissas Operacionais'!AG$89:AG$247,'Premissas Operacionais'!#REF!,#REF!,'Premissas Operacionais'!#REF!,#REF!)+SUMIFS('Premissas Operacionais'!AG$89:AG$247,'Premissas Operacionais'!#REF!,#REF!,'Premissas Operacionais'!#REF!,$AS75))*$AU75/1000-AG75</f>
        <v>#REF!</v>
      </c>
      <c r="BV75" s="98" t="e">
        <f>(SUMIFS('Premissas Operacionais'!AH$89:AH$247,'Premissas Operacionais'!#REF!,#REF!,'Premissas Operacionais'!#REF!,#REF!)+SUMIFS('Premissas Operacionais'!AH$89:AH$247,'Premissas Operacionais'!#REF!,#REF!,'Premissas Operacionais'!#REF!,$AS75))*$AU75/1000-AH75</f>
        <v>#REF!</v>
      </c>
      <c r="BW75" s="98" t="e">
        <f>(SUMIFS('Premissas Operacionais'!AI$89:AI$247,'Premissas Operacionais'!#REF!,#REF!,'Premissas Operacionais'!#REF!,#REF!)+SUMIFS('Premissas Operacionais'!AI$89:AI$247,'Premissas Operacionais'!#REF!,#REF!,'Premissas Operacionais'!#REF!,$AS75))*$AU75/1000-AI75</f>
        <v>#REF!</v>
      </c>
      <c r="BX75" s="98" t="e">
        <f>(SUMIFS('Premissas Operacionais'!AJ$89:AJ$247,'Premissas Operacionais'!#REF!,#REF!,'Premissas Operacionais'!#REF!,#REF!)+SUMIFS('Premissas Operacionais'!AJ$89:AJ$247,'Premissas Operacionais'!#REF!,#REF!,'Premissas Operacionais'!#REF!,$AS75))*$AU75/1000-AJ75</f>
        <v>#REF!</v>
      </c>
      <c r="BY75" s="98" t="e">
        <f>(SUMIFS('Premissas Operacionais'!AK$89:AK$247,'Premissas Operacionais'!#REF!,#REF!,'Premissas Operacionais'!#REF!,#REF!)+SUMIFS('Premissas Operacionais'!AK$89:AK$247,'Premissas Operacionais'!#REF!,#REF!,'Premissas Operacionais'!#REF!,$AS75))*$AU75/1000-AK75</f>
        <v>#REF!</v>
      </c>
      <c r="BZ75" s="98" t="e">
        <f>(SUMIFS('Premissas Operacionais'!AL$89:AL$247,'Premissas Operacionais'!#REF!,#REF!,'Premissas Operacionais'!#REF!,#REF!)+SUMIFS('Premissas Operacionais'!AL$89:AL$247,'Premissas Operacionais'!#REF!,#REF!,'Premissas Operacionais'!#REF!,$AS75))*$AU75/1000-AL75</f>
        <v>#REF!</v>
      </c>
      <c r="CA75" s="98" t="e">
        <f>(SUMIFS('Premissas Operacionais'!AM$89:AM$247,'Premissas Operacionais'!#REF!,#REF!,'Premissas Operacionais'!#REF!,#REF!)+SUMIFS('Premissas Operacionais'!AM$89:AM$247,'Premissas Operacionais'!#REF!,#REF!,'Premissas Operacionais'!#REF!,$AS75))*$AU75/1000-AM75</f>
        <v>#REF!</v>
      </c>
      <c r="CB75" s="98" t="e">
        <f>(SUMIFS('Premissas Operacionais'!AN$89:AN$247,'Premissas Operacionais'!#REF!,#REF!,'Premissas Operacionais'!#REF!,#REF!)+SUMIFS('Premissas Operacionais'!AN$89:AN$247,'Premissas Operacionais'!#REF!,#REF!,'Premissas Operacionais'!#REF!,$AS75))*$AU75/1000-AN75</f>
        <v>#REF!</v>
      </c>
      <c r="CC75" s="98" t="e">
        <f>(SUMIFS('Premissas Operacionais'!AO$89:AO$247,'Premissas Operacionais'!#REF!,#REF!,'Premissas Operacionais'!#REF!,#REF!)+SUMIFS('Premissas Operacionais'!AO$89:AO$247,'Premissas Operacionais'!#REF!,#REF!,'Premissas Operacionais'!#REF!,$AS75))*$AU75/1000-AO75</f>
        <v>#REF!</v>
      </c>
      <c r="CD75" s="98" t="e">
        <f>(SUMIFS('Premissas Operacionais'!AP$89:AP$247,'Premissas Operacionais'!#REF!,#REF!,'Premissas Operacionais'!#REF!,#REF!)+SUMIFS('Premissas Operacionais'!AP$89:AP$247,'Premissas Operacionais'!#REF!,#REF!,'Premissas Operacionais'!#REF!,$AS75))*$AU75/1000-AP75</f>
        <v>#REF!</v>
      </c>
    </row>
    <row r="76" spans="2:82">
      <c r="B76" s="5"/>
      <c r="F76" s="65" t="s">
        <v>49</v>
      </c>
      <c r="G76" s="90">
        <f t="shared" si="2"/>
        <v>7016.8156703004142</v>
      </c>
      <c r="H76" s="77">
        <v>83.803603109318544</v>
      </c>
      <c r="I76" s="77">
        <v>85.247280363139154</v>
      </c>
      <c r="J76" s="77">
        <v>97.620139949123654</v>
      </c>
      <c r="K76" s="77">
        <v>110.12795213559652</v>
      </c>
      <c r="L76" s="77">
        <v>122.76124152369087</v>
      </c>
      <c r="M76" s="77">
        <v>135.37643055504412</v>
      </c>
      <c r="N76" s="77">
        <v>149.00727456736223</v>
      </c>
      <c r="O76" s="77">
        <v>159.69501697690441</v>
      </c>
      <c r="P76" s="77">
        <v>170.36340015685732</v>
      </c>
      <c r="Q76" s="77">
        <v>180.99225021570976</v>
      </c>
      <c r="R76" s="77">
        <v>190.96198373504532</v>
      </c>
      <c r="S76" s="77">
        <v>203.53240984602803</v>
      </c>
      <c r="T76" s="77">
        <v>216.33361096427012</v>
      </c>
      <c r="U76" s="77">
        <v>218.5984261517919</v>
      </c>
      <c r="V76" s="77">
        <v>220.86695685821414</v>
      </c>
      <c r="W76" s="77">
        <v>222.71480825802232</v>
      </c>
      <c r="X76" s="77">
        <v>224.55894413893003</v>
      </c>
      <c r="Y76" s="77">
        <v>226.40679553873815</v>
      </c>
      <c r="Z76" s="77">
        <v>228.25093141964595</v>
      </c>
      <c r="AA76" s="77">
        <v>230.10249833835451</v>
      </c>
      <c r="AB76" s="77">
        <v>231.1721549462417</v>
      </c>
      <c r="AC76" s="77">
        <v>232.24139871869548</v>
      </c>
      <c r="AD76" s="77">
        <v>233.31105532658265</v>
      </c>
      <c r="AE76" s="77">
        <v>234.39227132660443</v>
      </c>
      <c r="AF76" s="77">
        <v>235.45779958015783</v>
      </c>
      <c r="AG76" s="77">
        <v>235.93751435374517</v>
      </c>
      <c r="AH76" s="77">
        <v>236.41310077299875</v>
      </c>
      <c r="AI76" s="77">
        <v>236.88497167335191</v>
      </c>
      <c r="AJ76" s="77">
        <v>237.36468644693929</v>
      </c>
      <c r="AK76" s="77">
        <v>237.83655734729246</v>
      </c>
      <c r="AL76" s="77">
        <v>237.79320962678753</v>
      </c>
      <c r="AM76" s="77">
        <v>237.74201803304848</v>
      </c>
      <c r="AN76" s="77">
        <v>237.69495479364315</v>
      </c>
      <c r="AO76" s="77">
        <v>237.65160707313822</v>
      </c>
      <c r="AP76" s="77">
        <v>237.60041547939917</v>
      </c>
      <c r="AQ76" s="8"/>
      <c r="AS76" s="21" t="s">
        <v>99</v>
      </c>
      <c r="AT76" s="21" t="s">
        <v>69</v>
      </c>
      <c r="AU76" s="99" t="e">
        <f>SUMIFS($H$21:$H$67,#REF!,#REF!,#REF!,AT76)</f>
        <v>#REF!</v>
      </c>
      <c r="AV76" s="98" t="e">
        <f>(SUMIFS('Premissas Operacionais'!H$89:H$247,'Premissas Operacionais'!#REF!,#REF!,'Premissas Operacionais'!#REF!,#REF!)+SUMIFS('Premissas Operacionais'!H$89:H$247,'Premissas Operacionais'!#REF!,#REF!,'Premissas Operacionais'!#REF!,$AS76))*$AU76/1000-H76</f>
        <v>#REF!</v>
      </c>
      <c r="AW76" s="98" t="e">
        <f>(SUMIFS('Premissas Operacionais'!I$89:I$247,'Premissas Operacionais'!#REF!,#REF!,'Premissas Operacionais'!#REF!,#REF!)+SUMIFS('Premissas Operacionais'!I$89:I$247,'Premissas Operacionais'!#REF!,#REF!,'Premissas Operacionais'!#REF!,$AS76))*$AU76/1000-I76</f>
        <v>#REF!</v>
      </c>
      <c r="AX76" s="98" t="e">
        <f>(SUMIFS('Premissas Operacionais'!J$89:J$247,'Premissas Operacionais'!#REF!,#REF!,'Premissas Operacionais'!#REF!,#REF!)+SUMIFS('Premissas Operacionais'!J$89:J$247,'Premissas Operacionais'!#REF!,#REF!,'Premissas Operacionais'!#REF!,$AS76))*$AU76/1000-J76</f>
        <v>#REF!</v>
      </c>
      <c r="AY76" s="98" t="e">
        <f>(SUMIFS('Premissas Operacionais'!K$89:K$247,'Premissas Operacionais'!#REF!,#REF!,'Premissas Operacionais'!#REF!,#REF!)+SUMIFS('Premissas Operacionais'!K$89:K$247,'Premissas Operacionais'!#REF!,#REF!,'Premissas Operacionais'!#REF!,$AS76))*$AU76/1000-K76</f>
        <v>#REF!</v>
      </c>
      <c r="AZ76" s="98" t="e">
        <f>(SUMIFS('Premissas Operacionais'!L$89:L$247,'Premissas Operacionais'!#REF!,#REF!,'Premissas Operacionais'!#REF!,#REF!)+SUMIFS('Premissas Operacionais'!L$89:L$247,'Premissas Operacionais'!#REF!,#REF!,'Premissas Operacionais'!#REF!,$AS76))*$AU76/1000-L76</f>
        <v>#REF!</v>
      </c>
      <c r="BA76" s="98" t="e">
        <f>(SUMIFS('Premissas Operacionais'!M$89:M$247,'Premissas Operacionais'!#REF!,#REF!,'Premissas Operacionais'!#REF!,#REF!)+SUMIFS('Premissas Operacionais'!M$89:M$247,'Premissas Operacionais'!#REF!,#REF!,'Premissas Operacionais'!#REF!,$AS76))*$AU76/1000-M76</f>
        <v>#REF!</v>
      </c>
      <c r="BB76" s="98" t="e">
        <f>(SUMIFS('Premissas Operacionais'!N$89:N$247,'Premissas Operacionais'!#REF!,#REF!,'Premissas Operacionais'!#REF!,#REF!)+SUMIFS('Premissas Operacionais'!N$89:N$247,'Premissas Operacionais'!#REF!,#REF!,'Premissas Operacionais'!#REF!,$AS76))*$AU76/1000-N76</f>
        <v>#REF!</v>
      </c>
      <c r="BC76" s="98" t="e">
        <f>(SUMIFS('Premissas Operacionais'!O$89:O$247,'Premissas Operacionais'!#REF!,#REF!,'Premissas Operacionais'!#REF!,#REF!)+SUMIFS('Premissas Operacionais'!O$89:O$247,'Premissas Operacionais'!#REF!,#REF!,'Premissas Operacionais'!#REF!,$AS76))*$AU76/1000-O76</f>
        <v>#REF!</v>
      </c>
      <c r="BD76" s="98" t="e">
        <f>(SUMIFS('Premissas Operacionais'!P$89:P$247,'Premissas Operacionais'!#REF!,#REF!,'Premissas Operacionais'!#REF!,#REF!)+SUMIFS('Premissas Operacionais'!P$89:P$247,'Premissas Operacionais'!#REF!,#REF!,'Premissas Operacionais'!#REF!,$AS76))*$AU76/1000-P76</f>
        <v>#REF!</v>
      </c>
      <c r="BE76" s="98" t="e">
        <f>(SUMIFS('Premissas Operacionais'!Q$89:Q$247,'Premissas Operacionais'!#REF!,#REF!,'Premissas Operacionais'!#REF!,#REF!)+SUMIFS('Premissas Operacionais'!Q$89:Q$247,'Premissas Operacionais'!#REF!,#REF!,'Premissas Operacionais'!#REF!,$AS76))*$AU76/1000-Q76</f>
        <v>#REF!</v>
      </c>
      <c r="BF76" s="98" t="e">
        <f>(SUMIFS('Premissas Operacionais'!R$89:R$247,'Premissas Operacionais'!#REF!,#REF!,'Premissas Operacionais'!#REF!,#REF!)+SUMIFS('Premissas Operacionais'!R$89:R$247,'Premissas Operacionais'!#REF!,#REF!,'Premissas Operacionais'!#REF!,$AS76))*$AU76/1000-R76</f>
        <v>#REF!</v>
      </c>
      <c r="BG76" s="98" t="e">
        <f>(SUMIFS('Premissas Operacionais'!S$89:S$247,'Premissas Operacionais'!#REF!,#REF!,'Premissas Operacionais'!#REF!,#REF!)+SUMIFS('Premissas Operacionais'!S$89:S$247,'Premissas Operacionais'!#REF!,#REF!,'Premissas Operacionais'!#REF!,$AS76))*$AU76/1000-S76</f>
        <v>#REF!</v>
      </c>
      <c r="BH76" s="98" t="e">
        <f>(SUMIFS('Premissas Operacionais'!T$89:T$247,'Premissas Operacionais'!#REF!,#REF!,'Premissas Operacionais'!#REF!,#REF!)+SUMIFS('Premissas Operacionais'!T$89:T$247,'Premissas Operacionais'!#REF!,#REF!,'Premissas Operacionais'!#REF!,$AS76))*$AU76/1000-T76</f>
        <v>#REF!</v>
      </c>
      <c r="BI76" s="98" t="e">
        <f>(SUMIFS('Premissas Operacionais'!U$89:U$247,'Premissas Operacionais'!#REF!,#REF!,'Premissas Operacionais'!#REF!,#REF!)+SUMIFS('Premissas Operacionais'!U$89:U$247,'Premissas Operacionais'!#REF!,#REF!,'Premissas Operacionais'!#REF!,$AS76))*$AU76/1000-U76</f>
        <v>#REF!</v>
      </c>
      <c r="BJ76" s="98" t="e">
        <f>(SUMIFS('Premissas Operacionais'!V$89:V$247,'Premissas Operacionais'!#REF!,#REF!,'Premissas Operacionais'!#REF!,#REF!)+SUMIFS('Premissas Operacionais'!V$89:V$247,'Premissas Operacionais'!#REF!,#REF!,'Premissas Operacionais'!#REF!,$AS76))*$AU76/1000-V76</f>
        <v>#REF!</v>
      </c>
      <c r="BK76" s="98" t="e">
        <f>(SUMIFS('Premissas Operacionais'!W$89:W$247,'Premissas Operacionais'!#REF!,#REF!,'Premissas Operacionais'!#REF!,#REF!)+SUMIFS('Premissas Operacionais'!W$89:W$247,'Premissas Operacionais'!#REF!,#REF!,'Premissas Operacionais'!#REF!,$AS76))*$AU76/1000-W76</f>
        <v>#REF!</v>
      </c>
      <c r="BL76" s="98" t="e">
        <f>(SUMIFS('Premissas Operacionais'!X$89:X$247,'Premissas Operacionais'!#REF!,#REF!,'Premissas Operacionais'!#REF!,#REF!)+SUMIFS('Premissas Operacionais'!X$89:X$247,'Premissas Operacionais'!#REF!,#REF!,'Premissas Operacionais'!#REF!,$AS76))*$AU76/1000-X76</f>
        <v>#REF!</v>
      </c>
      <c r="BM76" s="98" t="e">
        <f>(SUMIFS('Premissas Operacionais'!Y$89:Y$247,'Premissas Operacionais'!#REF!,#REF!,'Premissas Operacionais'!#REF!,#REF!)+SUMIFS('Premissas Operacionais'!Y$89:Y$247,'Premissas Operacionais'!#REF!,#REF!,'Premissas Operacionais'!#REF!,$AS76))*$AU76/1000-Y76</f>
        <v>#REF!</v>
      </c>
      <c r="BN76" s="98" t="e">
        <f>(SUMIFS('Premissas Operacionais'!Z$89:Z$247,'Premissas Operacionais'!#REF!,#REF!,'Premissas Operacionais'!#REF!,#REF!)+SUMIFS('Premissas Operacionais'!Z$89:Z$247,'Premissas Operacionais'!#REF!,#REF!,'Premissas Operacionais'!#REF!,$AS76))*$AU76/1000-Z76</f>
        <v>#REF!</v>
      </c>
      <c r="BO76" s="98" t="e">
        <f>(SUMIFS('Premissas Operacionais'!AA$89:AA$247,'Premissas Operacionais'!#REF!,#REF!,'Premissas Operacionais'!#REF!,#REF!)+SUMIFS('Premissas Operacionais'!AA$89:AA$247,'Premissas Operacionais'!#REF!,#REF!,'Premissas Operacionais'!#REF!,$AS76))*$AU76/1000-AA76</f>
        <v>#REF!</v>
      </c>
      <c r="BP76" s="98" t="e">
        <f>(SUMIFS('Premissas Operacionais'!AB$89:AB$247,'Premissas Operacionais'!#REF!,#REF!,'Premissas Operacionais'!#REF!,#REF!)+SUMIFS('Premissas Operacionais'!AB$89:AB$247,'Premissas Operacionais'!#REF!,#REF!,'Premissas Operacionais'!#REF!,$AS76))*$AU76/1000-AB76</f>
        <v>#REF!</v>
      </c>
      <c r="BQ76" s="98" t="e">
        <f>(SUMIFS('Premissas Operacionais'!AC$89:AC$247,'Premissas Operacionais'!#REF!,#REF!,'Premissas Operacionais'!#REF!,#REF!)+SUMIFS('Premissas Operacionais'!AC$89:AC$247,'Premissas Operacionais'!#REF!,#REF!,'Premissas Operacionais'!#REF!,$AS76))*$AU76/1000-AC76</f>
        <v>#REF!</v>
      </c>
      <c r="BR76" s="98" t="e">
        <f>(SUMIFS('Premissas Operacionais'!AD$89:AD$247,'Premissas Operacionais'!#REF!,#REF!,'Premissas Operacionais'!#REF!,#REF!)+SUMIFS('Premissas Operacionais'!AD$89:AD$247,'Premissas Operacionais'!#REF!,#REF!,'Premissas Operacionais'!#REF!,$AS76))*$AU76/1000-AD76</f>
        <v>#REF!</v>
      </c>
      <c r="BS76" s="98" t="e">
        <f>(SUMIFS('Premissas Operacionais'!AE$89:AE$247,'Premissas Operacionais'!#REF!,#REF!,'Premissas Operacionais'!#REF!,#REF!)+SUMIFS('Premissas Operacionais'!AE$89:AE$247,'Premissas Operacionais'!#REF!,#REF!,'Premissas Operacionais'!#REF!,$AS76))*$AU76/1000-AE76</f>
        <v>#REF!</v>
      </c>
      <c r="BT76" s="98" t="e">
        <f>(SUMIFS('Premissas Operacionais'!AF$89:AF$247,'Premissas Operacionais'!#REF!,#REF!,'Premissas Operacionais'!#REF!,#REF!)+SUMIFS('Premissas Operacionais'!AF$89:AF$247,'Premissas Operacionais'!#REF!,#REF!,'Premissas Operacionais'!#REF!,$AS76))*$AU76/1000-AF76</f>
        <v>#REF!</v>
      </c>
      <c r="BU76" s="98" t="e">
        <f>(SUMIFS('Premissas Operacionais'!AG$89:AG$247,'Premissas Operacionais'!#REF!,#REF!,'Premissas Operacionais'!#REF!,#REF!)+SUMIFS('Premissas Operacionais'!AG$89:AG$247,'Premissas Operacionais'!#REF!,#REF!,'Premissas Operacionais'!#REF!,$AS76))*$AU76/1000-AG76</f>
        <v>#REF!</v>
      </c>
      <c r="BV76" s="98" t="e">
        <f>(SUMIFS('Premissas Operacionais'!AH$89:AH$247,'Premissas Operacionais'!#REF!,#REF!,'Premissas Operacionais'!#REF!,#REF!)+SUMIFS('Premissas Operacionais'!AH$89:AH$247,'Premissas Operacionais'!#REF!,#REF!,'Premissas Operacionais'!#REF!,$AS76))*$AU76/1000-AH76</f>
        <v>#REF!</v>
      </c>
      <c r="BW76" s="98" t="e">
        <f>(SUMIFS('Premissas Operacionais'!AI$89:AI$247,'Premissas Operacionais'!#REF!,#REF!,'Premissas Operacionais'!#REF!,#REF!)+SUMIFS('Premissas Operacionais'!AI$89:AI$247,'Premissas Operacionais'!#REF!,#REF!,'Premissas Operacionais'!#REF!,$AS76))*$AU76/1000-AI76</f>
        <v>#REF!</v>
      </c>
      <c r="BX76" s="98" t="e">
        <f>(SUMIFS('Premissas Operacionais'!AJ$89:AJ$247,'Premissas Operacionais'!#REF!,#REF!,'Premissas Operacionais'!#REF!,#REF!)+SUMIFS('Premissas Operacionais'!AJ$89:AJ$247,'Premissas Operacionais'!#REF!,#REF!,'Premissas Operacionais'!#REF!,$AS76))*$AU76/1000-AJ76</f>
        <v>#REF!</v>
      </c>
      <c r="BY76" s="98" t="e">
        <f>(SUMIFS('Premissas Operacionais'!AK$89:AK$247,'Premissas Operacionais'!#REF!,#REF!,'Premissas Operacionais'!#REF!,#REF!)+SUMIFS('Premissas Operacionais'!AK$89:AK$247,'Premissas Operacionais'!#REF!,#REF!,'Premissas Operacionais'!#REF!,$AS76))*$AU76/1000-AK76</f>
        <v>#REF!</v>
      </c>
      <c r="BZ76" s="98" t="e">
        <f>(SUMIFS('Premissas Operacionais'!AL$89:AL$247,'Premissas Operacionais'!#REF!,#REF!,'Premissas Operacionais'!#REF!,#REF!)+SUMIFS('Premissas Operacionais'!AL$89:AL$247,'Premissas Operacionais'!#REF!,#REF!,'Premissas Operacionais'!#REF!,$AS76))*$AU76/1000-AL76</f>
        <v>#REF!</v>
      </c>
      <c r="CA76" s="98" t="e">
        <f>(SUMIFS('Premissas Operacionais'!AM$89:AM$247,'Premissas Operacionais'!#REF!,#REF!,'Premissas Operacionais'!#REF!,#REF!)+SUMIFS('Premissas Operacionais'!AM$89:AM$247,'Premissas Operacionais'!#REF!,#REF!,'Premissas Operacionais'!#REF!,$AS76))*$AU76/1000-AM76</f>
        <v>#REF!</v>
      </c>
      <c r="CB76" s="98" t="e">
        <f>(SUMIFS('Premissas Operacionais'!AN$89:AN$247,'Premissas Operacionais'!#REF!,#REF!,'Premissas Operacionais'!#REF!,#REF!)+SUMIFS('Premissas Operacionais'!AN$89:AN$247,'Premissas Operacionais'!#REF!,#REF!,'Premissas Operacionais'!#REF!,$AS76))*$AU76/1000-AN76</f>
        <v>#REF!</v>
      </c>
      <c r="CC76" s="98" t="e">
        <f>(SUMIFS('Premissas Operacionais'!AO$89:AO$247,'Premissas Operacionais'!#REF!,#REF!,'Premissas Operacionais'!#REF!,#REF!)+SUMIFS('Premissas Operacionais'!AO$89:AO$247,'Premissas Operacionais'!#REF!,#REF!,'Premissas Operacionais'!#REF!,$AS76))*$AU76/1000-AO76</f>
        <v>#REF!</v>
      </c>
      <c r="CD76" s="98" t="e">
        <f>(SUMIFS('Premissas Operacionais'!AP$89:AP$247,'Premissas Operacionais'!#REF!,#REF!,'Premissas Operacionais'!#REF!,#REF!)+SUMIFS('Premissas Operacionais'!AP$89:AP$247,'Premissas Operacionais'!#REF!,#REF!,'Premissas Operacionais'!#REF!,$AS76))*$AU76/1000-AP76</f>
        <v>#REF!</v>
      </c>
    </row>
    <row r="77" spans="2:82">
      <c r="B77" s="5"/>
      <c r="F77" s="65" t="s">
        <v>50</v>
      </c>
      <c r="G77" s="90">
        <f t="shared" si="2"/>
        <v>27733.920727371049</v>
      </c>
      <c r="H77" s="77">
        <v>331.23322522770496</v>
      </c>
      <c r="I77" s="77">
        <v>336.93935068327869</v>
      </c>
      <c r="J77" s="77">
        <v>385.84300200491816</v>
      </c>
      <c r="K77" s="77">
        <v>435.2800526489508</v>
      </c>
      <c r="L77" s="77">
        <v>485.213051159705</v>
      </c>
      <c r="M77" s="77">
        <v>535.07450812190166</v>
      </c>
      <c r="N77" s="77">
        <v>588.95033514196723</v>
      </c>
      <c r="O77" s="77">
        <v>631.1935712006557</v>
      </c>
      <c r="P77" s="77">
        <v>673.36029002360658</v>
      </c>
      <c r="Q77" s="77">
        <v>715.37075442885248</v>
      </c>
      <c r="R77" s="77">
        <v>754.77606477049164</v>
      </c>
      <c r="S77" s="77">
        <v>804.46059656557372</v>
      </c>
      <c r="T77" s="77">
        <v>855.0572651557377</v>
      </c>
      <c r="U77" s="77">
        <v>864.00893323770504</v>
      </c>
      <c r="V77" s="77">
        <v>872.97528688524585</v>
      </c>
      <c r="W77" s="77">
        <v>880.27890816393437</v>
      </c>
      <c r="X77" s="77">
        <v>887.5678438770492</v>
      </c>
      <c r="Y77" s="77">
        <v>894.87146515573772</v>
      </c>
      <c r="Z77" s="77">
        <v>902.16040086885243</v>
      </c>
      <c r="AA77" s="77">
        <v>909.47870771311477</v>
      </c>
      <c r="AB77" s="77">
        <v>913.70651886885253</v>
      </c>
      <c r="AC77" s="77">
        <v>917.93269829508199</v>
      </c>
      <c r="AD77" s="77">
        <v>922.16050945081975</v>
      </c>
      <c r="AE77" s="77">
        <v>926.43400903278689</v>
      </c>
      <c r="AF77" s="77">
        <v>930.64550289344277</v>
      </c>
      <c r="AG77" s="77">
        <v>932.54157258196722</v>
      </c>
      <c r="AH77" s="77">
        <v>934.42132497540979</v>
      </c>
      <c r="AI77" s="77">
        <v>936.28639180327878</v>
      </c>
      <c r="AJ77" s="77">
        <v>938.18246149180322</v>
      </c>
      <c r="AK77" s="77">
        <v>940.04752831967221</v>
      </c>
      <c r="AL77" s="77">
        <v>939.87619672131154</v>
      </c>
      <c r="AM77" s="77">
        <v>939.67386226229519</v>
      </c>
      <c r="AN77" s="77">
        <v>939.48784509836082</v>
      </c>
      <c r="AO77" s="77">
        <v>939.31651349999993</v>
      </c>
      <c r="AP77" s="77">
        <v>939.11417904098357</v>
      </c>
      <c r="AQ77" s="8"/>
      <c r="AS77" s="21" t="s">
        <v>100</v>
      </c>
      <c r="AT77" s="21" t="s">
        <v>70</v>
      </c>
      <c r="AU77" s="99" t="e">
        <f>SUMIFS($H$21:$H$67,#REF!,#REF!,#REF!,AT77)</f>
        <v>#REF!</v>
      </c>
      <c r="AV77" s="98" t="e">
        <f>(SUMIFS('Premissas Operacionais'!H$89:H$247,'Premissas Operacionais'!#REF!,#REF!,'Premissas Operacionais'!#REF!,#REF!)+SUMIFS('Premissas Operacionais'!H$89:H$247,'Premissas Operacionais'!#REF!,#REF!,'Premissas Operacionais'!#REF!,$AS77))*$AU77/1000-H77</f>
        <v>#REF!</v>
      </c>
      <c r="AW77" s="98" t="e">
        <f>(SUMIFS('Premissas Operacionais'!I$89:I$247,'Premissas Operacionais'!#REF!,#REF!,'Premissas Operacionais'!#REF!,#REF!)+SUMIFS('Premissas Operacionais'!I$89:I$247,'Premissas Operacionais'!#REF!,#REF!,'Premissas Operacionais'!#REF!,$AS77))*$AU77/1000-I77</f>
        <v>#REF!</v>
      </c>
      <c r="AX77" s="98" t="e">
        <f>(SUMIFS('Premissas Operacionais'!J$89:J$247,'Premissas Operacionais'!#REF!,#REF!,'Premissas Operacionais'!#REF!,#REF!)+SUMIFS('Premissas Operacionais'!J$89:J$247,'Premissas Operacionais'!#REF!,#REF!,'Premissas Operacionais'!#REF!,$AS77))*$AU77/1000-J77</f>
        <v>#REF!</v>
      </c>
      <c r="AY77" s="98" t="e">
        <f>(SUMIFS('Premissas Operacionais'!K$89:K$247,'Premissas Operacionais'!#REF!,#REF!,'Premissas Operacionais'!#REF!,#REF!)+SUMIFS('Premissas Operacionais'!K$89:K$247,'Premissas Operacionais'!#REF!,#REF!,'Premissas Operacionais'!#REF!,$AS77))*$AU77/1000-K77</f>
        <v>#REF!</v>
      </c>
      <c r="AZ77" s="98" t="e">
        <f>(SUMIFS('Premissas Operacionais'!L$89:L$247,'Premissas Operacionais'!#REF!,#REF!,'Premissas Operacionais'!#REF!,#REF!)+SUMIFS('Premissas Operacionais'!L$89:L$247,'Premissas Operacionais'!#REF!,#REF!,'Premissas Operacionais'!#REF!,$AS77))*$AU77/1000-L77</f>
        <v>#REF!</v>
      </c>
      <c r="BA77" s="98" t="e">
        <f>(SUMIFS('Premissas Operacionais'!M$89:M$247,'Premissas Operacionais'!#REF!,#REF!,'Premissas Operacionais'!#REF!,#REF!)+SUMIFS('Premissas Operacionais'!M$89:M$247,'Premissas Operacionais'!#REF!,#REF!,'Premissas Operacionais'!#REF!,$AS77))*$AU77/1000-M77</f>
        <v>#REF!</v>
      </c>
      <c r="BB77" s="98" t="e">
        <f>(SUMIFS('Premissas Operacionais'!N$89:N$247,'Premissas Operacionais'!#REF!,#REF!,'Premissas Operacionais'!#REF!,#REF!)+SUMIFS('Premissas Operacionais'!N$89:N$247,'Premissas Operacionais'!#REF!,#REF!,'Premissas Operacionais'!#REF!,$AS77))*$AU77/1000-N77</f>
        <v>#REF!</v>
      </c>
      <c r="BC77" s="98" t="e">
        <f>(SUMIFS('Premissas Operacionais'!O$89:O$247,'Premissas Operacionais'!#REF!,#REF!,'Premissas Operacionais'!#REF!,#REF!)+SUMIFS('Premissas Operacionais'!O$89:O$247,'Premissas Operacionais'!#REF!,#REF!,'Premissas Operacionais'!#REF!,$AS77))*$AU77/1000-O77</f>
        <v>#REF!</v>
      </c>
      <c r="BD77" s="98" t="e">
        <f>(SUMIFS('Premissas Operacionais'!P$89:P$247,'Premissas Operacionais'!#REF!,#REF!,'Premissas Operacionais'!#REF!,#REF!)+SUMIFS('Premissas Operacionais'!P$89:P$247,'Premissas Operacionais'!#REF!,#REF!,'Premissas Operacionais'!#REF!,$AS77))*$AU77/1000-P77</f>
        <v>#REF!</v>
      </c>
      <c r="BE77" s="98" t="e">
        <f>(SUMIFS('Premissas Operacionais'!Q$89:Q$247,'Premissas Operacionais'!#REF!,#REF!,'Premissas Operacionais'!#REF!,#REF!)+SUMIFS('Premissas Operacionais'!Q$89:Q$247,'Premissas Operacionais'!#REF!,#REF!,'Premissas Operacionais'!#REF!,$AS77))*$AU77/1000-Q77</f>
        <v>#REF!</v>
      </c>
      <c r="BF77" s="98" t="e">
        <f>(SUMIFS('Premissas Operacionais'!R$89:R$247,'Premissas Operacionais'!#REF!,#REF!,'Premissas Operacionais'!#REF!,#REF!)+SUMIFS('Premissas Operacionais'!R$89:R$247,'Premissas Operacionais'!#REF!,#REF!,'Premissas Operacionais'!#REF!,$AS77))*$AU77/1000-R77</f>
        <v>#REF!</v>
      </c>
      <c r="BG77" s="98" t="e">
        <f>(SUMIFS('Premissas Operacionais'!S$89:S$247,'Premissas Operacionais'!#REF!,#REF!,'Premissas Operacionais'!#REF!,#REF!)+SUMIFS('Premissas Operacionais'!S$89:S$247,'Premissas Operacionais'!#REF!,#REF!,'Premissas Operacionais'!#REF!,$AS77))*$AU77/1000-S77</f>
        <v>#REF!</v>
      </c>
      <c r="BH77" s="98" t="e">
        <f>(SUMIFS('Premissas Operacionais'!T$89:T$247,'Premissas Operacionais'!#REF!,#REF!,'Premissas Operacionais'!#REF!,#REF!)+SUMIFS('Premissas Operacionais'!T$89:T$247,'Premissas Operacionais'!#REF!,#REF!,'Premissas Operacionais'!#REF!,$AS77))*$AU77/1000-T77</f>
        <v>#REF!</v>
      </c>
      <c r="BI77" s="98" t="e">
        <f>(SUMIFS('Premissas Operacionais'!U$89:U$247,'Premissas Operacionais'!#REF!,#REF!,'Premissas Operacionais'!#REF!,#REF!)+SUMIFS('Premissas Operacionais'!U$89:U$247,'Premissas Operacionais'!#REF!,#REF!,'Premissas Operacionais'!#REF!,$AS77))*$AU77/1000-U77</f>
        <v>#REF!</v>
      </c>
      <c r="BJ77" s="98" t="e">
        <f>(SUMIFS('Premissas Operacionais'!V$89:V$247,'Premissas Operacionais'!#REF!,#REF!,'Premissas Operacionais'!#REF!,#REF!)+SUMIFS('Premissas Operacionais'!V$89:V$247,'Premissas Operacionais'!#REF!,#REF!,'Premissas Operacionais'!#REF!,$AS77))*$AU77/1000-V77</f>
        <v>#REF!</v>
      </c>
      <c r="BK77" s="98" t="e">
        <f>(SUMIFS('Premissas Operacionais'!W$89:W$247,'Premissas Operacionais'!#REF!,#REF!,'Premissas Operacionais'!#REF!,#REF!)+SUMIFS('Premissas Operacionais'!W$89:W$247,'Premissas Operacionais'!#REF!,#REF!,'Premissas Operacionais'!#REF!,$AS77))*$AU77/1000-W77</f>
        <v>#REF!</v>
      </c>
      <c r="BL77" s="98" t="e">
        <f>(SUMIFS('Premissas Operacionais'!X$89:X$247,'Premissas Operacionais'!#REF!,#REF!,'Premissas Operacionais'!#REF!,#REF!)+SUMIFS('Premissas Operacionais'!X$89:X$247,'Premissas Operacionais'!#REF!,#REF!,'Premissas Operacionais'!#REF!,$AS77))*$AU77/1000-X77</f>
        <v>#REF!</v>
      </c>
      <c r="BM77" s="98" t="e">
        <f>(SUMIFS('Premissas Operacionais'!Y$89:Y$247,'Premissas Operacionais'!#REF!,#REF!,'Premissas Operacionais'!#REF!,#REF!)+SUMIFS('Premissas Operacionais'!Y$89:Y$247,'Premissas Operacionais'!#REF!,#REF!,'Premissas Operacionais'!#REF!,$AS77))*$AU77/1000-Y77</f>
        <v>#REF!</v>
      </c>
      <c r="BN77" s="98" t="e">
        <f>(SUMIFS('Premissas Operacionais'!Z$89:Z$247,'Premissas Operacionais'!#REF!,#REF!,'Premissas Operacionais'!#REF!,#REF!)+SUMIFS('Premissas Operacionais'!Z$89:Z$247,'Premissas Operacionais'!#REF!,#REF!,'Premissas Operacionais'!#REF!,$AS77))*$AU77/1000-Z77</f>
        <v>#REF!</v>
      </c>
      <c r="BO77" s="98" t="e">
        <f>(SUMIFS('Premissas Operacionais'!AA$89:AA$247,'Premissas Operacionais'!#REF!,#REF!,'Premissas Operacionais'!#REF!,#REF!)+SUMIFS('Premissas Operacionais'!AA$89:AA$247,'Premissas Operacionais'!#REF!,#REF!,'Premissas Operacionais'!#REF!,$AS77))*$AU77/1000-AA77</f>
        <v>#REF!</v>
      </c>
      <c r="BP77" s="98" t="e">
        <f>(SUMIFS('Premissas Operacionais'!AB$89:AB$247,'Premissas Operacionais'!#REF!,#REF!,'Premissas Operacionais'!#REF!,#REF!)+SUMIFS('Premissas Operacionais'!AB$89:AB$247,'Premissas Operacionais'!#REF!,#REF!,'Premissas Operacionais'!#REF!,$AS77))*$AU77/1000-AB77</f>
        <v>#REF!</v>
      </c>
      <c r="BQ77" s="98" t="e">
        <f>(SUMIFS('Premissas Operacionais'!AC$89:AC$247,'Premissas Operacionais'!#REF!,#REF!,'Premissas Operacionais'!#REF!,#REF!)+SUMIFS('Premissas Operacionais'!AC$89:AC$247,'Premissas Operacionais'!#REF!,#REF!,'Premissas Operacionais'!#REF!,$AS77))*$AU77/1000-AC77</f>
        <v>#REF!</v>
      </c>
      <c r="BR77" s="98" t="e">
        <f>(SUMIFS('Premissas Operacionais'!AD$89:AD$247,'Premissas Operacionais'!#REF!,#REF!,'Premissas Operacionais'!#REF!,#REF!)+SUMIFS('Premissas Operacionais'!AD$89:AD$247,'Premissas Operacionais'!#REF!,#REF!,'Premissas Operacionais'!#REF!,$AS77))*$AU77/1000-AD77</f>
        <v>#REF!</v>
      </c>
      <c r="BS77" s="98" t="e">
        <f>(SUMIFS('Premissas Operacionais'!AE$89:AE$247,'Premissas Operacionais'!#REF!,#REF!,'Premissas Operacionais'!#REF!,#REF!)+SUMIFS('Premissas Operacionais'!AE$89:AE$247,'Premissas Operacionais'!#REF!,#REF!,'Premissas Operacionais'!#REF!,$AS77))*$AU77/1000-AE77</f>
        <v>#REF!</v>
      </c>
      <c r="BT77" s="98" t="e">
        <f>(SUMIFS('Premissas Operacionais'!AF$89:AF$247,'Premissas Operacionais'!#REF!,#REF!,'Premissas Operacionais'!#REF!,#REF!)+SUMIFS('Premissas Operacionais'!AF$89:AF$247,'Premissas Operacionais'!#REF!,#REF!,'Premissas Operacionais'!#REF!,$AS77))*$AU77/1000-AF77</f>
        <v>#REF!</v>
      </c>
      <c r="BU77" s="98" t="e">
        <f>(SUMIFS('Premissas Operacionais'!AG$89:AG$247,'Premissas Operacionais'!#REF!,#REF!,'Premissas Operacionais'!#REF!,#REF!)+SUMIFS('Premissas Operacionais'!AG$89:AG$247,'Premissas Operacionais'!#REF!,#REF!,'Premissas Operacionais'!#REF!,$AS77))*$AU77/1000-AG77</f>
        <v>#REF!</v>
      </c>
      <c r="BV77" s="98" t="e">
        <f>(SUMIFS('Premissas Operacionais'!AH$89:AH$247,'Premissas Operacionais'!#REF!,#REF!,'Premissas Operacionais'!#REF!,#REF!)+SUMIFS('Premissas Operacionais'!AH$89:AH$247,'Premissas Operacionais'!#REF!,#REF!,'Premissas Operacionais'!#REF!,$AS77))*$AU77/1000-AH77</f>
        <v>#REF!</v>
      </c>
      <c r="BW77" s="98" t="e">
        <f>(SUMIFS('Premissas Operacionais'!AI$89:AI$247,'Premissas Operacionais'!#REF!,#REF!,'Premissas Operacionais'!#REF!,#REF!)+SUMIFS('Premissas Operacionais'!AI$89:AI$247,'Premissas Operacionais'!#REF!,#REF!,'Premissas Operacionais'!#REF!,$AS77))*$AU77/1000-AI77</f>
        <v>#REF!</v>
      </c>
      <c r="BX77" s="98" t="e">
        <f>(SUMIFS('Premissas Operacionais'!AJ$89:AJ$247,'Premissas Operacionais'!#REF!,#REF!,'Premissas Operacionais'!#REF!,#REF!)+SUMIFS('Premissas Operacionais'!AJ$89:AJ$247,'Premissas Operacionais'!#REF!,#REF!,'Premissas Operacionais'!#REF!,$AS77))*$AU77/1000-AJ77</f>
        <v>#REF!</v>
      </c>
      <c r="BY77" s="98" t="e">
        <f>(SUMIFS('Premissas Operacionais'!AK$89:AK$247,'Premissas Operacionais'!#REF!,#REF!,'Premissas Operacionais'!#REF!,#REF!)+SUMIFS('Premissas Operacionais'!AK$89:AK$247,'Premissas Operacionais'!#REF!,#REF!,'Premissas Operacionais'!#REF!,$AS77))*$AU77/1000-AK77</f>
        <v>#REF!</v>
      </c>
      <c r="BZ77" s="98" t="e">
        <f>(SUMIFS('Premissas Operacionais'!AL$89:AL$247,'Premissas Operacionais'!#REF!,#REF!,'Premissas Operacionais'!#REF!,#REF!)+SUMIFS('Premissas Operacionais'!AL$89:AL$247,'Premissas Operacionais'!#REF!,#REF!,'Premissas Operacionais'!#REF!,$AS77))*$AU77/1000-AL77</f>
        <v>#REF!</v>
      </c>
      <c r="CA77" s="98" t="e">
        <f>(SUMIFS('Premissas Operacionais'!AM$89:AM$247,'Premissas Operacionais'!#REF!,#REF!,'Premissas Operacionais'!#REF!,#REF!)+SUMIFS('Premissas Operacionais'!AM$89:AM$247,'Premissas Operacionais'!#REF!,#REF!,'Premissas Operacionais'!#REF!,$AS77))*$AU77/1000-AM77</f>
        <v>#REF!</v>
      </c>
      <c r="CB77" s="98" t="e">
        <f>(SUMIFS('Premissas Operacionais'!AN$89:AN$247,'Premissas Operacionais'!#REF!,#REF!,'Premissas Operacionais'!#REF!,#REF!)+SUMIFS('Premissas Operacionais'!AN$89:AN$247,'Premissas Operacionais'!#REF!,#REF!,'Premissas Operacionais'!#REF!,$AS77))*$AU77/1000-AN77</f>
        <v>#REF!</v>
      </c>
      <c r="CC77" s="98" t="e">
        <f>(SUMIFS('Premissas Operacionais'!AO$89:AO$247,'Premissas Operacionais'!#REF!,#REF!,'Premissas Operacionais'!#REF!,#REF!)+SUMIFS('Premissas Operacionais'!AO$89:AO$247,'Premissas Operacionais'!#REF!,#REF!,'Premissas Operacionais'!#REF!,$AS77))*$AU77/1000-AO77</f>
        <v>#REF!</v>
      </c>
      <c r="CD77" s="98" t="e">
        <f>(SUMIFS('Premissas Operacionais'!AP$89:AP$247,'Premissas Operacionais'!#REF!,#REF!,'Premissas Operacionais'!#REF!,#REF!)+SUMIFS('Premissas Operacionais'!AP$89:AP$247,'Premissas Operacionais'!#REF!,#REF!,'Premissas Operacionais'!#REF!,$AS77))*$AU77/1000-AP77</f>
        <v>#REF!</v>
      </c>
    </row>
    <row r="78" spans="2:82" s="20" customFormat="1">
      <c r="B78" s="26"/>
      <c r="F78" s="92" t="s">
        <v>0</v>
      </c>
      <c r="G78" s="91">
        <f t="shared" si="2"/>
        <v>-53290.250439129282</v>
      </c>
      <c r="H78" s="76">
        <f t="shared" ref="H78:AP78" si="3">-H72*SUMIF($E$10:$E$16,$E71,H$10:H$16)</f>
        <v>-1287.8232967836168</v>
      </c>
      <c r="I78" s="76">
        <f t="shared" si="3"/>
        <v>-1249.3456238177162</v>
      </c>
      <c r="J78" s="76">
        <f t="shared" si="3"/>
        <v>-1361.9890127095223</v>
      </c>
      <c r="K78" s="76">
        <f t="shared" si="3"/>
        <v>-1459.8884974638693</v>
      </c>
      <c r="L78" s="76">
        <f t="shared" si="3"/>
        <v>-1542.9431330041768</v>
      </c>
      <c r="M78" s="76">
        <f t="shared" si="3"/>
        <v>-1609.4898631115971</v>
      </c>
      <c r="N78" s="76">
        <f t="shared" si="3"/>
        <v>-1671.4639232805614</v>
      </c>
      <c r="O78" s="76">
        <f t="shared" si="3"/>
        <v>-1685.3661184285666</v>
      </c>
      <c r="P78" s="76">
        <f t="shared" si="3"/>
        <v>-1697.7857335594101</v>
      </c>
      <c r="Q78" s="76">
        <f t="shared" si="3"/>
        <v>-1697.2889587989202</v>
      </c>
      <c r="R78" s="76">
        <f t="shared" si="3"/>
        <v>-1678.4995728859219</v>
      </c>
      <c r="S78" s="76">
        <f t="shared" si="3"/>
        <v>-1669.3162729544451</v>
      </c>
      <c r="T78" s="76">
        <f t="shared" si="3"/>
        <v>-1647.1076344305511</v>
      </c>
      <c r="U78" s="76">
        <f t="shared" si="3"/>
        <v>-1535.8191394416197</v>
      </c>
      <c r="V78" s="76">
        <f t="shared" si="3"/>
        <v>-1421.8912174638126</v>
      </c>
      <c r="W78" s="76">
        <f t="shared" si="3"/>
        <v>-1433.7872643598275</v>
      </c>
      <c r="X78" s="76">
        <f t="shared" si="3"/>
        <v>-1445.6593915905019</v>
      </c>
      <c r="Y78" s="76">
        <f t="shared" si="3"/>
        <v>-1457.555438486517</v>
      </c>
      <c r="Z78" s="76">
        <f t="shared" si="3"/>
        <v>-1469.4275657171916</v>
      </c>
      <c r="AA78" s="76">
        <f t="shared" si="3"/>
        <v>-1481.3475322785469</v>
      </c>
      <c r="AB78" s="76">
        <f t="shared" si="3"/>
        <v>-1488.233738156021</v>
      </c>
      <c r="AC78" s="76">
        <f t="shared" si="3"/>
        <v>-1495.117286292902</v>
      </c>
      <c r="AD78" s="76">
        <f t="shared" si="3"/>
        <v>-1502.0034921703764</v>
      </c>
      <c r="AE78" s="76">
        <f t="shared" si="3"/>
        <v>-1508.9641147844654</v>
      </c>
      <c r="AF78" s="76">
        <f t="shared" si="3"/>
        <v>-1515.8237432560059</v>
      </c>
      <c r="AG78" s="76">
        <f t="shared" si="3"/>
        <v>-1518.9120378255257</v>
      </c>
      <c r="AH78" s="76">
        <f t="shared" si="3"/>
        <v>-1521.9737549891113</v>
      </c>
      <c r="AI78" s="76">
        <f t="shared" si="3"/>
        <v>-1525.0115524873559</v>
      </c>
      <c r="AJ78" s="76">
        <f t="shared" si="3"/>
        <v>-1528.0998470568757</v>
      </c>
      <c r="AK78" s="76">
        <f t="shared" si="3"/>
        <v>-1531.1376445551209</v>
      </c>
      <c r="AL78" s="76">
        <f t="shared" si="3"/>
        <v>-1530.8585817928151</v>
      </c>
      <c r="AM78" s="76">
        <f t="shared" si="3"/>
        <v>-1530.5290219592346</v>
      </c>
      <c r="AN78" s="76">
        <f t="shared" si="3"/>
        <v>-1530.226039531588</v>
      </c>
      <c r="AO78" s="76">
        <f t="shared" si="3"/>
        <v>-1529.9469767692817</v>
      </c>
      <c r="AP78" s="76">
        <f t="shared" si="3"/>
        <v>-1529.6174169357016</v>
      </c>
      <c r="AQ78" s="13"/>
    </row>
    <row r="79" spans="2:82" s="20" customFormat="1">
      <c r="B79" s="26"/>
      <c r="F79" s="92" t="s">
        <v>5</v>
      </c>
      <c r="G79" s="91">
        <f t="shared" si="2"/>
        <v>399667.44926076615</v>
      </c>
      <c r="H79" s="76">
        <f>SUM(H72,H78)</f>
        <v>4363.8295562749709</v>
      </c>
      <c r="I79" s="76">
        <f t="shared" ref="I79:AJ79" si="4">SUM(I72,I78)</f>
        <v>4462.3838358792491</v>
      </c>
      <c r="J79" s="76">
        <f t="shared" si="4"/>
        <v>5136.0501700649156</v>
      </c>
      <c r="K79" s="76">
        <f t="shared" si="4"/>
        <v>5822.5616062800736</v>
      </c>
      <c r="L79" s="76">
        <f t="shared" si="4"/>
        <v>6521.2195830455266</v>
      </c>
      <c r="M79" s="76">
        <f t="shared" si="4"/>
        <v>7224.1537324515029</v>
      </c>
      <c r="N79" s="76">
        <f t="shared" si="4"/>
        <v>7986.4555101587366</v>
      </c>
      <c r="O79" s="76">
        <f t="shared" si="4"/>
        <v>8595.4357426647603</v>
      </c>
      <c r="P79" s="76">
        <f t="shared" si="4"/>
        <v>9269.822364369591</v>
      </c>
      <c r="Q79" s="76">
        <f t="shared" si="4"/>
        <v>9954.5803235735257</v>
      </c>
      <c r="R79" s="76">
        <f t="shared" si="4"/>
        <v>10615.198470712134</v>
      </c>
      <c r="S79" s="76">
        <f t="shared" si="4"/>
        <v>11433.637203925022</v>
      </c>
      <c r="T79" s="76">
        <f t="shared" si="4"/>
        <v>12279.958045647381</v>
      </c>
      <c r="U79" s="76">
        <f t="shared" si="4"/>
        <v>12537.050189589705</v>
      </c>
      <c r="V79" s="76">
        <f t="shared" si="4"/>
        <v>12797.020957174311</v>
      </c>
      <c r="W79" s="76">
        <f t="shared" si="4"/>
        <v>12904.085379238446</v>
      </c>
      <c r="X79" s="76">
        <f t="shared" si="4"/>
        <v>13010.934524314516</v>
      </c>
      <c r="Y79" s="76">
        <f t="shared" si="4"/>
        <v>13117.998946378651</v>
      </c>
      <c r="Z79" s="76">
        <f t="shared" si="4"/>
        <v>13224.848091454724</v>
      </c>
      <c r="AA79" s="76">
        <f t="shared" si="4"/>
        <v>13332.12779050692</v>
      </c>
      <c r="AB79" s="76">
        <f t="shared" si="4"/>
        <v>13394.103643404187</v>
      </c>
      <c r="AC79" s="76">
        <f t="shared" si="4"/>
        <v>13456.055576636118</v>
      </c>
      <c r="AD79" s="76">
        <f t="shared" si="4"/>
        <v>13518.031429533385</v>
      </c>
      <c r="AE79" s="76">
        <f t="shared" si="4"/>
        <v>13580.677033060188</v>
      </c>
      <c r="AF79" s="76">
        <f t="shared" si="4"/>
        <v>13642.413689304052</v>
      </c>
      <c r="AG79" s="76">
        <f t="shared" si="4"/>
        <v>13670.20834042973</v>
      </c>
      <c r="AH79" s="76">
        <f t="shared" si="4"/>
        <v>13697.763794902001</v>
      </c>
      <c r="AI79" s="76">
        <f t="shared" si="4"/>
        <v>13725.103972386201</v>
      </c>
      <c r="AJ79" s="76">
        <f t="shared" si="4"/>
        <v>13752.898623511881</v>
      </c>
      <c r="AK79" s="76">
        <f t="shared" ref="AK79:AP79" si="5">SUM(AK72,AK78)</f>
        <v>13780.238800996087</v>
      </c>
      <c r="AL79" s="76">
        <f t="shared" si="5"/>
        <v>13777.727236135335</v>
      </c>
      <c r="AM79" s="76">
        <f t="shared" si="5"/>
        <v>13774.76119763311</v>
      </c>
      <c r="AN79" s="76">
        <f t="shared" si="5"/>
        <v>13772.034355784292</v>
      </c>
      <c r="AO79" s="76">
        <f t="shared" si="5"/>
        <v>13769.522790923536</v>
      </c>
      <c r="AP79" s="76">
        <f t="shared" si="5"/>
        <v>13766.556752421313</v>
      </c>
      <c r="AQ79" s="13"/>
    </row>
    <row r="80" spans="2:82">
      <c r="B80" s="5"/>
      <c r="G80" s="89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"/>
    </row>
    <row r="81" spans="2:82">
      <c r="B81" s="5"/>
      <c r="E81" s="36">
        <f>E71+1</f>
        <v>2</v>
      </c>
      <c r="F81" s="37" t="str">
        <f>LOOKUP(E81,CAPEX!$E$11:$E$17,CAPEX!$F$11:$F$17)</f>
        <v>Pirai</v>
      </c>
      <c r="G81" s="91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8"/>
    </row>
    <row r="82" spans="2:82">
      <c r="B82" s="5"/>
      <c r="F82" s="92" t="s">
        <v>46</v>
      </c>
      <c r="G82" s="91">
        <f t="shared" ref="G82:G89" si="6">SUM(H82:AP82)</f>
        <v>561276.1355986353</v>
      </c>
      <c r="H82" s="76">
        <f t="shared" ref="H82:AP82" si="7">SUM(H83:H87)</f>
        <v>10369.096559936779</v>
      </c>
      <c r="I82" s="76">
        <f t="shared" si="7"/>
        <v>10505.964805309519</v>
      </c>
      <c r="J82" s="76">
        <f t="shared" si="7"/>
        <v>12112.011215373859</v>
      </c>
      <c r="K82" s="76">
        <f t="shared" si="7"/>
        <v>13516.280818185791</v>
      </c>
      <c r="L82" s="76">
        <f t="shared" si="7"/>
        <v>14941.617761556068</v>
      </c>
      <c r="M82" s="76">
        <f t="shared" si="7"/>
        <v>16198.621180354989</v>
      </c>
      <c r="N82" s="76">
        <f t="shared" si="7"/>
        <v>16110.220346263524</v>
      </c>
      <c r="O82" s="76">
        <f t="shared" si="7"/>
        <v>15828.557053694609</v>
      </c>
      <c r="P82" s="76">
        <f t="shared" si="7"/>
        <v>15637.548153326637</v>
      </c>
      <c r="Q82" s="76">
        <f t="shared" si="7"/>
        <v>15429.420692917913</v>
      </c>
      <c r="R82" s="76">
        <f t="shared" si="7"/>
        <v>15143.73753306268</v>
      </c>
      <c r="S82" s="76">
        <f t="shared" si="7"/>
        <v>15356.864720543672</v>
      </c>
      <c r="T82" s="76">
        <f t="shared" si="7"/>
        <v>15570.800263823372</v>
      </c>
      <c r="U82" s="76">
        <f t="shared" si="7"/>
        <v>15748.805785567241</v>
      </c>
      <c r="V82" s="76">
        <f t="shared" si="7"/>
        <v>15927.090050689974</v>
      </c>
      <c r="W82" s="76">
        <f t="shared" si="7"/>
        <v>16097.374380839246</v>
      </c>
      <c r="X82" s="76">
        <f t="shared" si="7"/>
        <v>16267.407841947545</v>
      </c>
      <c r="Y82" s="76">
        <f t="shared" si="7"/>
        <v>16437.664297758936</v>
      </c>
      <c r="Z82" s="76">
        <f t="shared" si="7"/>
        <v>16607.419015488369</v>
      </c>
      <c r="AA82" s="76">
        <f t="shared" si="7"/>
        <v>16777.452476596663</v>
      </c>
      <c r="AB82" s="76">
        <f t="shared" si="7"/>
        <v>16878.664197462931</v>
      </c>
      <c r="AC82" s="76">
        <f t="shared" si="7"/>
        <v>16979.346305909352</v>
      </c>
      <c r="AD82" s="76">
        <f t="shared" si="7"/>
        <v>17080.307157734638</v>
      </c>
      <c r="AE82" s="76">
        <f t="shared" si="7"/>
        <v>17181.518878600909</v>
      </c>
      <c r="AF82" s="76">
        <f t="shared" si="7"/>
        <v>17281.950118006345</v>
      </c>
      <c r="AG82" s="76">
        <f t="shared" si="7"/>
        <v>17337.977537158426</v>
      </c>
      <c r="AH82" s="76">
        <f t="shared" si="7"/>
        <v>17393.781961607408</v>
      </c>
      <c r="AI82" s="76">
        <f t="shared" si="7"/>
        <v>17449.586386056395</v>
      </c>
      <c r="AJ82" s="76">
        <f t="shared" si="7"/>
        <v>17505.613805208479</v>
      </c>
      <c r="AK82" s="76">
        <f t="shared" si="7"/>
        <v>17561.16736061648</v>
      </c>
      <c r="AL82" s="76">
        <f t="shared" si="7"/>
        <v>17576.832738508754</v>
      </c>
      <c r="AM82" s="76">
        <f t="shared" si="7"/>
        <v>17593.027728820874</v>
      </c>
      <c r="AN82" s="76">
        <f t="shared" si="7"/>
        <v>17608.191368631189</v>
      </c>
      <c r="AO82" s="76">
        <f t="shared" si="7"/>
        <v>17624.135489902324</v>
      </c>
      <c r="AP82" s="76">
        <f t="shared" si="7"/>
        <v>17640.079611173463</v>
      </c>
      <c r="AQ82" s="8"/>
    </row>
    <row r="83" spans="2:82">
      <c r="B83" s="5"/>
      <c r="F83" s="65" t="s">
        <v>2</v>
      </c>
      <c r="G83" s="90">
        <f t="shared" si="6"/>
        <v>0</v>
      </c>
      <c r="H83" s="77">
        <v>0</v>
      </c>
      <c r="I83" s="77">
        <v>0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>
        <v>0</v>
      </c>
      <c r="T83" s="77">
        <v>0</v>
      </c>
      <c r="U83" s="77">
        <v>0</v>
      </c>
      <c r="V83" s="77">
        <v>0</v>
      </c>
      <c r="W83" s="77">
        <v>0</v>
      </c>
      <c r="X83" s="77">
        <v>0</v>
      </c>
      <c r="Y83" s="77">
        <v>0</v>
      </c>
      <c r="Z83" s="77">
        <v>0</v>
      </c>
      <c r="AA83" s="77">
        <v>0</v>
      </c>
      <c r="AB83" s="77">
        <v>0</v>
      </c>
      <c r="AC83" s="77">
        <v>0</v>
      </c>
      <c r="AD83" s="77">
        <v>0</v>
      </c>
      <c r="AE83" s="77">
        <v>0</v>
      </c>
      <c r="AF83" s="77">
        <v>0</v>
      </c>
      <c r="AG83" s="77">
        <v>0</v>
      </c>
      <c r="AH83" s="77">
        <v>0</v>
      </c>
      <c r="AI83" s="77">
        <v>0</v>
      </c>
      <c r="AJ83" s="77">
        <v>0</v>
      </c>
      <c r="AK83" s="77">
        <v>0</v>
      </c>
      <c r="AL83" s="77">
        <v>0</v>
      </c>
      <c r="AM83" s="77">
        <v>0</v>
      </c>
      <c r="AN83" s="77">
        <v>0</v>
      </c>
      <c r="AO83" s="77">
        <v>0</v>
      </c>
      <c r="AP83" s="77">
        <v>0</v>
      </c>
      <c r="AQ83" s="8"/>
      <c r="AS83" s="21" t="s">
        <v>96</v>
      </c>
      <c r="AT83" s="21" t="s">
        <v>66</v>
      </c>
      <c r="AU83" s="99" t="e">
        <f>SUMIFS($H$21:$H$67,#REF!,#REF!,#REF!,AT83)</f>
        <v>#REF!</v>
      </c>
      <c r="AV83" s="98" t="e">
        <f>(SUMIFS('Premissas Operacionais'!H$89:H$247,'Premissas Operacionais'!#REF!,#REF!,'Premissas Operacionais'!#REF!,#REF!)+SUMIFS('Premissas Operacionais'!H$89:H$247,'Premissas Operacionais'!#REF!,#REF!,'Premissas Operacionais'!#REF!,$AS83))*$AU83/1000-H83</f>
        <v>#REF!</v>
      </c>
      <c r="AW83" s="98" t="e">
        <f>(SUMIFS('Premissas Operacionais'!I$89:I$247,'Premissas Operacionais'!#REF!,#REF!,'Premissas Operacionais'!#REF!,#REF!)+SUMIFS('Premissas Operacionais'!I$89:I$247,'Premissas Operacionais'!#REF!,#REF!,'Premissas Operacionais'!#REF!,$AS83))*$AU83/1000-I83</f>
        <v>#REF!</v>
      </c>
      <c r="AX83" s="98" t="e">
        <f>(SUMIFS('Premissas Operacionais'!J$89:J$247,'Premissas Operacionais'!#REF!,#REF!,'Premissas Operacionais'!#REF!,#REF!)+SUMIFS('Premissas Operacionais'!J$89:J$247,'Premissas Operacionais'!#REF!,#REF!,'Premissas Operacionais'!#REF!,$AS83))*$AU83/1000-J83</f>
        <v>#REF!</v>
      </c>
      <c r="AY83" s="98" t="e">
        <f>(SUMIFS('Premissas Operacionais'!K$89:K$247,'Premissas Operacionais'!#REF!,#REF!,'Premissas Operacionais'!#REF!,#REF!)+SUMIFS('Premissas Operacionais'!K$89:K$247,'Premissas Operacionais'!#REF!,#REF!,'Premissas Operacionais'!#REF!,$AS83))*$AU83/1000-K83</f>
        <v>#REF!</v>
      </c>
      <c r="AZ83" s="98" t="e">
        <f>(SUMIFS('Premissas Operacionais'!L$89:L$247,'Premissas Operacionais'!#REF!,#REF!,'Premissas Operacionais'!#REF!,#REF!)+SUMIFS('Premissas Operacionais'!L$89:L$247,'Premissas Operacionais'!#REF!,#REF!,'Premissas Operacionais'!#REF!,$AS83))*$AU83/1000-L83</f>
        <v>#REF!</v>
      </c>
      <c r="BA83" s="98" t="e">
        <f>(SUMIFS('Premissas Operacionais'!M$89:M$247,'Premissas Operacionais'!#REF!,#REF!,'Premissas Operacionais'!#REF!,#REF!)+SUMIFS('Premissas Operacionais'!M$89:M$247,'Premissas Operacionais'!#REF!,#REF!,'Premissas Operacionais'!#REF!,$AS83))*$AU83/1000-M83</f>
        <v>#REF!</v>
      </c>
      <c r="BB83" s="98" t="e">
        <f>(SUMIFS('Premissas Operacionais'!N$89:N$247,'Premissas Operacionais'!#REF!,#REF!,'Premissas Operacionais'!#REF!,#REF!)+SUMIFS('Premissas Operacionais'!N$89:N$247,'Premissas Operacionais'!#REF!,#REF!,'Premissas Operacionais'!#REF!,$AS83))*$AU83/1000-N83</f>
        <v>#REF!</v>
      </c>
      <c r="BC83" s="98" t="e">
        <f>(SUMIFS('Premissas Operacionais'!O$89:O$247,'Premissas Operacionais'!#REF!,#REF!,'Premissas Operacionais'!#REF!,#REF!)+SUMIFS('Premissas Operacionais'!O$89:O$247,'Premissas Operacionais'!#REF!,#REF!,'Premissas Operacionais'!#REF!,$AS83))*$AU83/1000-O83</f>
        <v>#REF!</v>
      </c>
      <c r="BD83" s="98" t="e">
        <f>(SUMIFS('Premissas Operacionais'!P$89:P$247,'Premissas Operacionais'!#REF!,#REF!,'Premissas Operacionais'!#REF!,#REF!)+SUMIFS('Premissas Operacionais'!P$89:P$247,'Premissas Operacionais'!#REF!,#REF!,'Premissas Operacionais'!#REF!,$AS83))*$AU83/1000-P83</f>
        <v>#REF!</v>
      </c>
      <c r="BE83" s="98" t="e">
        <f>(SUMIFS('Premissas Operacionais'!Q$89:Q$247,'Premissas Operacionais'!#REF!,#REF!,'Premissas Operacionais'!#REF!,#REF!)+SUMIFS('Premissas Operacionais'!Q$89:Q$247,'Premissas Operacionais'!#REF!,#REF!,'Premissas Operacionais'!#REF!,$AS83))*$AU83/1000-Q83</f>
        <v>#REF!</v>
      </c>
      <c r="BF83" s="98" t="e">
        <f>(SUMIFS('Premissas Operacionais'!R$89:R$247,'Premissas Operacionais'!#REF!,#REF!,'Premissas Operacionais'!#REF!,#REF!)+SUMIFS('Premissas Operacionais'!R$89:R$247,'Premissas Operacionais'!#REF!,#REF!,'Premissas Operacionais'!#REF!,$AS83))*$AU83/1000-R83</f>
        <v>#REF!</v>
      </c>
      <c r="BG83" s="98" t="e">
        <f>(SUMIFS('Premissas Operacionais'!S$89:S$247,'Premissas Operacionais'!#REF!,#REF!,'Premissas Operacionais'!#REF!,#REF!)+SUMIFS('Premissas Operacionais'!S$89:S$247,'Premissas Operacionais'!#REF!,#REF!,'Premissas Operacionais'!#REF!,$AS83))*$AU83/1000-S83</f>
        <v>#REF!</v>
      </c>
      <c r="BH83" s="98" t="e">
        <f>(SUMIFS('Premissas Operacionais'!T$89:T$247,'Premissas Operacionais'!#REF!,#REF!,'Premissas Operacionais'!#REF!,#REF!)+SUMIFS('Premissas Operacionais'!T$89:T$247,'Premissas Operacionais'!#REF!,#REF!,'Premissas Operacionais'!#REF!,$AS83))*$AU83/1000-T83</f>
        <v>#REF!</v>
      </c>
      <c r="BI83" s="98" t="e">
        <f>(SUMIFS('Premissas Operacionais'!U$89:U$247,'Premissas Operacionais'!#REF!,#REF!,'Premissas Operacionais'!#REF!,#REF!)+SUMIFS('Premissas Operacionais'!U$89:U$247,'Premissas Operacionais'!#REF!,#REF!,'Premissas Operacionais'!#REF!,$AS83))*$AU83/1000-U83</f>
        <v>#REF!</v>
      </c>
      <c r="BJ83" s="98" t="e">
        <f>(SUMIFS('Premissas Operacionais'!V$89:V$247,'Premissas Operacionais'!#REF!,#REF!,'Premissas Operacionais'!#REF!,#REF!)+SUMIFS('Premissas Operacionais'!V$89:V$247,'Premissas Operacionais'!#REF!,#REF!,'Premissas Operacionais'!#REF!,$AS83))*$AU83/1000-V83</f>
        <v>#REF!</v>
      </c>
      <c r="BK83" s="98" t="e">
        <f>(SUMIFS('Premissas Operacionais'!W$89:W$247,'Premissas Operacionais'!#REF!,#REF!,'Premissas Operacionais'!#REF!,#REF!)+SUMIFS('Premissas Operacionais'!W$89:W$247,'Premissas Operacionais'!#REF!,#REF!,'Premissas Operacionais'!#REF!,$AS83))*$AU83/1000-W83</f>
        <v>#REF!</v>
      </c>
      <c r="BL83" s="98" t="e">
        <f>(SUMIFS('Premissas Operacionais'!X$89:X$247,'Premissas Operacionais'!#REF!,#REF!,'Premissas Operacionais'!#REF!,#REF!)+SUMIFS('Premissas Operacionais'!X$89:X$247,'Premissas Operacionais'!#REF!,#REF!,'Premissas Operacionais'!#REF!,$AS83))*$AU83/1000-X83</f>
        <v>#REF!</v>
      </c>
      <c r="BM83" s="98" t="e">
        <f>(SUMIFS('Premissas Operacionais'!Y$89:Y$247,'Premissas Operacionais'!#REF!,#REF!,'Premissas Operacionais'!#REF!,#REF!)+SUMIFS('Premissas Operacionais'!Y$89:Y$247,'Premissas Operacionais'!#REF!,#REF!,'Premissas Operacionais'!#REF!,$AS83))*$AU83/1000-Y83</f>
        <v>#REF!</v>
      </c>
      <c r="BN83" s="98" t="e">
        <f>(SUMIFS('Premissas Operacionais'!Z$89:Z$247,'Premissas Operacionais'!#REF!,#REF!,'Premissas Operacionais'!#REF!,#REF!)+SUMIFS('Premissas Operacionais'!Z$89:Z$247,'Premissas Operacionais'!#REF!,#REF!,'Premissas Operacionais'!#REF!,$AS83))*$AU83/1000-Z83</f>
        <v>#REF!</v>
      </c>
      <c r="BO83" s="98" t="e">
        <f>(SUMIFS('Premissas Operacionais'!AA$89:AA$247,'Premissas Operacionais'!#REF!,#REF!,'Premissas Operacionais'!#REF!,#REF!)+SUMIFS('Premissas Operacionais'!AA$89:AA$247,'Premissas Operacionais'!#REF!,#REF!,'Premissas Operacionais'!#REF!,$AS83))*$AU83/1000-AA83</f>
        <v>#REF!</v>
      </c>
      <c r="BP83" s="98" t="e">
        <f>(SUMIFS('Premissas Operacionais'!AB$89:AB$247,'Premissas Operacionais'!#REF!,#REF!,'Premissas Operacionais'!#REF!,#REF!)+SUMIFS('Premissas Operacionais'!AB$89:AB$247,'Premissas Operacionais'!#REF!,#REF!,'Premissas Operacionais'!#REF!,$AS83))*$AU83/1000-AB83</f>
        <v>#REF!</v>
      </c>
      <c r="BQ83" s="98" t="e">
        <f>(SUMIFS('Premissas Operacionais'!AC$89:AC$247,'Premissas Operacionais'!#REF!,#REF!,'Premissas Operacionais'!#REF!,#REF!)+SUMIFS('Premissas Operacionais'!AC$89:AC$247,'Premissas Operacionais'!#REF!,#REF!,'Premissas Operacionais'!#REF!,$AS83))*$AU83/1000-AC83</f>
        <v>#REF!</v>
      </c>
      <c r="BR83" s="98" t="e">
        <f>(SUMIFS('Premissas Operacionais'!AD$89:AD$247,'Premissas Operacionais'!#REF!,#REF!,'Premissas Operacionais'!#REF!,#REF!)+SUMIFS('Premissas Operacionais'!AD$89:AD$247,'Premissas Operacionais'!#REF!,#REF!,'Premissas Operacionais'!#REF!,$AS83))*$AU83/1000-AD83</f>
        <v>#REF!</v>
      </c>
      <c r="BS83" s="98" t="e">
        <f>(SUMIFS('Premissas Operacionais'!AE$89:AE$247,'Premissas Operacionais'!#REF!,#REF!,'Premissas Operacionais'!#REF!,#REF!)+SUMIFS('Premissas Operacionais'!AE$89:AE$247,'Premissas Operacionais'!#REF!,#REF!,'Premissas Operacionais'!#REF!,$AS83))*$AU83/1000-AE83</f>
        <v>#REF!</v>
      </c>
      <c r="BT83" s="98" t="e">
        <f>(SUMIFS('Premissas Operacionais'!AF$89:AF$247,'Premissas Operacionais'!#REF!,#REF!,'Premissas Operacionais'!#REF!,#REF!)+SUMIFS('Premissas Operacionais'!AF$89:AF$247,'Premissas Operacionais'!#REF!,#REF!,'Premissas Operacionais'!#REF!,$AS83))*$AU83/1000-AF83</f>
        <v>#REF!</v>
      </c>
      <c r="BU83" s="98" t="e">
        <f>(SUMIFS('Premissas Operacionais'!AG$89:AG$247,'Premissas Operacionais'!#REF!,#REF!,'Premissas Operacionais'!#REF!,#REF!)+SUMIFS('Premissas Operacionais'!AG$89:AG$247,'Premissas Operacionais'!#REF!,#REF!,'Premissas Operacionais'!#REF!,$AS83))*$AU83/1000-AG83</f>
        <v>#REF!</v>
      </c>
      <c r="BV83" s="98" t="e">
        <f>(SUMIFS('Premissas Operacionais'!AH$89:AH$247,'Premissas Operacionais'!#REF!,#REF!,'Premissas Operacionais'!#REF!,#REF!)+SUMIFS('Premissas Operacionais'!AH$89:AH$247,'Premissas Operacionais'!#REF!,#REF!,'Premissas Operacionais'!#REF!,$AS83))*$AU83/1000-AH83</f>
        <v>#REF!</v>
      </c>
      <c r="BW83" s="98" t="e">
        <f>(SUMIFS('Premissas Operacionais'!AI$89:AI$247,'Premissas Operacionais'!#REF!,#REF!,'Premissas Operacionais'!#REF!,#REF!)+SUMIFS('Premissas Operacionais'!AI$89:AI$247,'Premissas Operacionais'!#REF!,#REF!,'Premissas Operacionais'!#REF!,$AS83))*$AU83/1000-AI83</f>
        <v>#REF!</v>
      </c>
      <c r="BX83" s="98" t="e">
        <f>(SUMIFS('Premissas Operacionais'!AJ$89:AJ$247,'Premissas Operacionais'!#REF!,#REF!,'Premissas Operacionais'!#REF!,#REF!)+SUMIFS('Premissas Operacionais'!AJ$89:AJ$247,'Premissas Operacionais'!#REF!,#REF!,'Premissas Operacionais'!#REF!,$AS83))*$AU83/1000-AJ83</f>
        <v>#REF!</v>
      </c>
      <c r="BY83" s="98" t="e">
        <f>(SUMIFS('Premissas Operacionais'!AK$89:AK$247,'Premissas Operacionais'!#REF!,#REF!,'Premissas Operacionais'!#REF!,#REF!)+SUMIFS('Premissas Operacionais'!AK$89:AK$247,'Premissas Operacionais'!#REF!,#REF!,'Premissas Operacionais'!#REF!,$AS83))*$AU83/1000-AK83</f>
        <v>#REF!</v>
      </c>
      <c r="BZ83" s="98" t="e">
        <f>(SUMIFS('Premissas Operacionais'!AL$89:AL$247,'Premissas Operacionais'!#REF!,#REF!,'Premissas Operacionais'!#REF!,#REF!)+SUMIFS('Premissas Operacionais'!AL$89:AL$247,'Premissas Operacionais'!#REF!,#REF!,'Premissas Operacionais'!#REF!,$AS83))*$AU83/1000-AL83</f>
        <v>#REF!</v>
      </c>
      <c r="CA83" s="98" t="e">
        <f>(SUMIFS('Premissas Operacionais'!AM$89:AM$247,'Premissas Operacionais'!#REF!,#REF!,'Premissas Operacionais'!#REF!,#REF!)+SUMIFS('Premissas Operacionais'!AM$89:AM$247,'Premissas Operacionais'!#REF!,#REF!,'Premissas Operacionais'!#REF!,$AS83))*$AU83/1000-AM83</f>
        <v>#REF!</v>
      </c>
      <c r="CB83" s="98" t="e">
        <f>(SUMIFS('Premissas Operacionais'!AN$89:AN$247,'Premissas Operacionais'!#REF!,#REF!,'Premissas Operacionais'!#REF!,#REF!)+SUMIFS('Premissas Operacionais'!AN$89:AN$247,'Premissas Operacionais'!#REF!,#REF!,'Premissas Operacionais'!#REF!,$AS83))*$AU83/1000-AN83</f>
        <v>#REF!</v>
      </c>
      <c r="CC83" s="98" t="e">
        <f>(SUMIFS('Premissas Operacionais'!AO$89:AO$247,'Premissas Operacionais'!#REF!,#REF!,'Premissas Operacionais'!#REF!,#REF!)+SUMIFS('Premissas Operacionais'!AO$89:AO$247,'Premissas Operacionais'!#REF!,#REF!,'Premissas Operacionais'!#REF!,$AS83))*$AU83/1000-AO83</f>
        <v>#REF!</v>
      </c>
      <c r="CD83" s="98" t="e">
        <f>(SUMIFS('Premissas Operacionais'!AP$89:AP$247,'Premissas Operacionais'!#REF!,#REF!,'Premissas Operacionais'!#REF!,#REF!)+SUMIFS('Premissas Operacionais'!AP$89:AP$247,'Premissas Operacionais'!#REF!,#REF!,'Premissas Operacionais'!#REF!,$AS83))*$AU83/1000-AP83</f>
        <v>#REF!</v>
      </c>
    </row>
    <row r="84" spans="2:82">
      <c r="B84" s="5"/>
      <c r="F84" s="65" t="s">
        <v>47</v>
      </c>
      <c r="G84" s="90">
        <f t="shared" si="6"/>
        <v>459398.6423895366</v>
      </c>
      <c r="H84" s="77">
        <v>8563.4496024</v>
      </c>
      <c r="I84" s="77">
        <v>8664.8054435870963</v>
      </c>
      <c r="J84" s="77">
        <v>9975.7570719816704</v>
      </c>
      <c r="K84" s="77">
        <v>11116.934154102859</v>
      </c>
      <c r="L84" s="77">
        <v>12271.989967618587</v>
      </c>
      <c r="M84" s="77">
        <v>13285.444421333334</v>
      </c>
      <c r="N84" s="77">
        <v>13193.837068728113</v>
      </c>
      <c r="O84" s="77">
        <v>12944.142620129034</v>
      </c>
      <c r="P84" s="77">
        <v>12787.940987870967</v>
      </c>
      <c r="Q84" s="77">
        <v>12617.740285333335</v>
      </c>
      <c r="R84" s="77">
        <v>12384.116743225808</v>
      </c>
      <c r="S84" s="77">
        <v>12558.406080000001</v>
      </c>
      <c r="T84" s="77">
        <v>12733.356467096773</v>
      </c>
      <c r="U84" s="77">
        <v>12878.924307096775</v>
      </c>
      <c r="V84" s="77">
        <v>13024.720095483874</v>
      </c>
      <c r="W84" s="77">
        <v>13163.973765161289</v>
      </c>
      <c r="X84" s="77">
        <v>13303.022281290323</v>
      </c>
      <c r="Y84" s="77">
        <v>13442.253156129034</v>
      </c>
      <c r="Z84" s="77">
        <v>13581.07372387097</v>
      </c>
      <c r="AA84" s="77">
        <v>13720.122240000001</v>
      </c>
      <c r="AB84" s="77">
        <v>13802.89029935484</v>
      </c>
      <c r="AC84" s="77">
        <v>13885.225256774194</v>
      </c>
      <c r="AD84" s="77">
        <v>13967.788162580646</v>
      </c>
      <c r="AE84" s="77">
        <v>14050.556221935485</v>
      </c>
      <c r="AF84" s="77">
        <v>14132.686025806452</v>
      </c>
      <c r="AG84" s="77">
        <v>14178.503651612904</v>
      </c>
      <c r="AH84" s="77">
        <v>14224.138918709676</v>
      </c>
      <c r="AI84" s="77">
        <v>14269.774185806451</v>
      </c>
      <c r="AJ84" s="77">
        <v>14315.591811612905</v>
      </c>
      <c r="AK84" s="77">
        <v>14361.021925161291</v>
      </c>
      <c r="AL84" s="77">
        <v>14373.83262451613</v>
      </c>
      <c r="AM84" s="77">
        <v>14387.076425806452</v>
      </c>
      <c r="AN84" s="77">
        <v>14399.476818064517</v>
      </c>
      <c r="AO84" s="77">
        <v>14412.515465806453</v>
      </c>
      <c r="AP84" s="77">
        <v>14425.554113548387</v>
      </c>
      <c r="AQ84" s="8"/>
      <c r="AS84" s="21" t="s">
        <v>97</v>
      </c>
      <c r="AT84" s="21" t="s">
        <v>67</v>
      </c>
      <c r="AU84" s="99" t="e">
        <f>SUMIFS($H$21:$H$67,#REF!,#REF!,#REF!,AT84)</f>
        <v>#REF!</v>
      </c>
      <c r="AV84" s="98" t="e">
        <f>(SUMIFS('Premissas Operacionais'!H$89:H$247,'Premissas Operacionais'!#REF!,#REF!,'Premissas Operacionais'!#REF!,#REF!)+SUMIFS('Premissas Operacionais'!H$89:H$247,'Premissas Operacionais'!#REF!,#REF!,'Premissas Operacionais'!#REF!,$AS84))*$AU84/1000-H84</f>
        <v>#REF!</v>
      </c>
      <c r="AW84" s="98" t="e">
        <f>(SUMIFS('Premissas Operacionais'!I$89:I$247,'Premissas Operacionais'!#REF!,#REF!,'Premissas Operacionais'!#REF!,#REF!)+SUMIFS('Premissas Operacionais'!I$89:I$247,'Premissas Operacionais'!#REF!,#REF!,'Premissas Operacionais'!#REF!,$AS84))*$AU84/1000-I84</f>
        <v>#REF!</v>
      </c>
      <c r="AX84" s="98" t="e">
        <f>(SUMIFS('Premissas Operacionais'!J$89:J$247,'Premissas Operacionais'!#REF!,#REF!,'Premissas Operacionais'!#REF!,#REF!)+SUMIFS('Premissas Operacionais'!J$89:J$247,'Premissas Operacionais'!#REF!,#REF!,'Premissas Operacionais'!#REF!,$AS84))*$AU84/1000-J84</f>
        <v>#REF!</v>
      </c>
      <c r="AY84" s="98" t="e">
        <f>(SUMIFS('Premissas Operacionais'!K$89:K$247,'Premissas Operacionais'!#REF!,#REF!,'Premissas Operacionais'!#REF!,#REF!)+SUMIFS('Premissas Operacionais'!K$89:K$247,'Premissas Operacionais'!#REF!,#REF!,'Premissas Operacionais'!#REF!,$AS84))*$AU84/1000-K84</f>
        <v>#REF!</v>
      </c>
      <c r="AZ84" s="98" t="e">
        <f>(SUMIFS('Premissas Operacionais'!L$89:L$247,'Premissas Operacionais'!#REF!,#REF!,'Premissas Operacionais'!#REF!,#REF!)+SUMIFS('Premissas Operacionais'!L$89:L$247,'Premissas Operacionais'!#REF!,#REF!,'Premissas Operacionais'!#REF!,$AS84))*$AU84/1000-L84</f>
        <v>#REF!</v>
      </c>
      <c r="BA84" s="98" t="e">
        <f>(SUMIFS('Premissas Operacionais'!M$89:M$247,'Premissas Operacionais'!#REF!,#REF!,'Premissas Operacionais'!#REF!,#REF!)+SUMIFS('Premissas Operacionais'!M$89:M$247,'Premissas Operacionais'!#REF!,#REF!,'Premissas Operacionais'!#REF!,$AS84))*$AU84/1000-M84</f>
        <v>#REF!</v>
      </c>
      <c r="BB84" s="98" t="e">
        <f>(SUMIFS('Premissas Operacionais'!N$89:N$247,'Premissas Operacionais'!#REF!,#REF!,'Premissas Operacionais'!#REF!,#REF!)+SUMIFS('Premissas Operacionais'!N$89:N$247,'Premissas Operacionais'!#REF!,#REF!,'Premissas Operacionais'!#REF!,$AS84))*$AU84/1000-N84</f>
        <v>#REF!</v>
      </c>
      <c r="BC84" s="98" t="e">
        <f>(SUMIFS('Premissas Operacionais'!O$89:O$247,'Premissas Operacionais'!#REF!,#REF!,'Premissas Operacionais'!#REF!,#REF!)+SUMIFS('Premissas Operacionais'!O$89:O$247,'Premissas Operacionais'!#REF!,#REF!,'Premissas Operacionais'!#REF!,$AS84))*$AU84/1000-O84</f>
        <v>#REF!</v>
      </c>
      <c r="BD84" s="98" t="e">
        <f>(SUMIFS('Premissas Operacionais'!P$89:P$247,'Premissas Operacionais'!#REF!,#REF!,'Premissas Operacionais'!#REF!,#REF!)+SUMIFS('Premissas Operacionais'!P$89:P$247,'Premissas Operacionais'!#REF!,#REF!,'Premissas Operacionais'!#REF!,$AS84))*$AU84/1000-P84</f>
        <v>#REF!</v>
      </c>
      <c r="BE84" s="98" t="e">
        <f>(SUMIFS('Premissas Operacionais'!Q$89:Q$247,'Premissas Operacionais'!#REF!,#REF!,'Premissas Operacionais'!#REF!,#REF!)+SUMIFS('Premissas Operacionais'!Q$89:Q$247,'Premissas Operacionais'!#REF!,#REF!,'Premissas Operacionais'!#REF!,$AS84))*$AU84/1000-Q84</f>
        <v>#REF!</v>
      </c>
      <c r="BF84" s="98" t="e">
        <f>(SUMIFS('Premissas Operacionais'!R$89:R$247,'Premissas Operacionais'!#REF!,#REF!,'Premissas Operacionais'!#REF!,#REF!)+SUMIFS('Premissas Operacionais'!R$89:R$247,'Premissas Operacionais'!#REF!,#REF!,'Premissas Operacionais'!#REF!,$AS84))*$AU84/1000-R84</f>
        <v>#REF!</v>
      </c>
      <c r="BG84" s="98" t="e">
        <f>(SUMIFS('Premissas Operacionais'!S$89:S$247,'Premissas Operacionais'!#REF!,#REF!,'Premissas Operacionais'!#REF!,#REF!)+SUMIFS('Premissas Operacionais'!S$89:S$247,'Premissas Operacionais'!#REF!,#REF!,'Premissas Operacionais'!#REF!,$AS84))*$AU84/1000-S84</f>
        <v>#REF!</v>
      </c>
      <c r="BH84" s="98" t="e">
        <f>(SUMIFS('Premissas Operacionais'!T$89:T$247,'Premissas Operacionais'!#REF!,#REF!,'Premissas Operacionais'!#REF!,#REF!)+SUMIFS('Premissas Operacionais'!T$89:T$247,'Premissas Operacionais'!#REF!,#REF!,'Premissas Operacionais'!#REF!,$AS84))*$AU84/1000-T84</f>
        <v>#REF!</v>
      </c>
      <c r="BI84" s="98" t="e">
        <f>(SUMIFS('Premissas Operacionais'!U$89:U$247,'Premissas Operacionais'!#REF!,#REF!,'Premissas Operacionais'!#REF!,#REF!)+SUMIFS('Premissas Operacionais'!U$89:U$247,'Premissas Operacionais'!#REF!,#REF!,'Premissas Operacionais'!#REF!,$AS84))*$AU84/1000-U84</f>
        <v>#REF!</v>
      </c>
      <c r="BJ84" s="98" t="e">
        <f>(SUMIFS('Premissas Operacionais'!V$89:V$247,'Premissas Operacionais'!#REF!,#REF!,'Premissas Operacionais'!#REF!,#REF!)+SUMIFS('Premissas Operacionais'!V$89:V$247,'Premissas Operacionais'!#REF!,#REF!,'Premissas Operacionais'!#REF!,$AS84))*$AU84/1000-V84</f>
        <v>#REF!</v>
      </c>
      <c r="BK84" s="98" t="e">
        <f>(SUMIFS('Premissas Operacionais'!W$89:W$247,'Premissas Operacionais'!#REF!,#REF!,'Premissas Operacionais'!#REF!,#REF!)+SUMIFS('Premissas Operacionais'!W$89:W$247,'Premissas Operacionais'!#REF!,#REF!,'Premissas Operacionais'!#REF!,$AS84))*$AU84/1000-W84</f>
        <v>#REF!</v>
      </c>
      <c r="BL84" s="98" t="e">
        <f>(SUMIFS('Premissas Operacionais'!X$89:X$247,'Premissas Operacionais'!#REF!,#REF!,'Premissas Operacionais'!#REF!,#REF!)+SUMIFS('Premissas Operacionais'!X$89:X$247,'Premissas Operacionais'!#REF!,#REF!,'Premissas Operacionais'!#REF!,$AS84))*$AU84/1000-X84</f>
        <v>#REF!</v>
      </c>
      <c r="BM84" s="98" t="e">
        <f>(SUMIFS('Premissas Operacionais'!Y$89:Y$247,'Premissas Operacionais'!#REF!,#REF!,'Premissas Operacionais'!#REF!,#REF!)+SUMIFS('Premissas Operacionais'!Y$89:Y$247,'Premissas Operacionais'!#REF!,#REF!,'Premissas Operacionais'!#REF!,$AS84))*$AU84/1000-Y84</f>
        <v>#REF!</v>
      </c>
      <c r="BN84" s="98" t="e">
        <f>(SUMIFS('Premissas Operacionais'!Z$89:Z$247,'Premissas Operacionais'!#REF!,#REF!,'Premissas Operacionais'!#REF!,#REF!)+SUMIFS('Premissas Operacionais'!Z$89:Z$247,'Premissas Operacionais'!#REF!,#REF!,'Premissas Operacionais'!#REF!,$AS84))*$AU84/1000-Z84</f>
        <v>#REF!</v>
      </c>
      <c r="BO84" s="98" t="e">
        <f>(SUMIFS('Premissas Operacionais'!AA$89:AA$247,'Premissas Operacionais'!#REF!,#REF!,'Premissas Operacionais'!#REF!,#REF!)+SUMIFS('Premissas Operacionais'!AA$89:AA$247,'Premissas Operacionais'!#REF!,#REF!,'Premissas Operacionais'!#REF!,$AS84))*$AU84/1000-AA84</f>
        <v>#REF!</v>
      </c>
      <c r="BP84" s="98" t="e">
        <f>(SUMIFS('Premissas Operacionais'!AB$89:AB$247,'Premissas Operacionais'!#REF!,#REF!,'Premissas Operacionais'!#REF!,#REF!)+SUMIFS('Premissas Operacionais'!AB$89:AB$247,'Premissas Operacionais'!#REF!,#REF!,'Premissas Operacionais'!#REF!,$AS84))*$AU84/1000-AB84</f>
        <v>#REF!</v>
      </c>
      <c r="BQ84" s="98" t="e">
        <f>(SUMIFS('Premissas Operacionais'!AC$89:AC$247,'Premissas Operacionais'!#REF!,#REF!,'Premissas Operacionais'!#REF!,#REF!)+SUMIFS('Premissas Operacionais'!AC$89:AC$247,'Premissas Operacionais'!#REF!,#REF!,'Premissas Operacionais'!#REF!,$AS84))*$AU84/1000-AC84</f>
        <v>#REF!</v>
      </c>
      <c r="BR84" s="98" t="e">
        <f>(SUMIFS('Premissas Operacionais'!AD$89:AD$247,'Premissas Operacionais'!#REF!,#REF!,'Premissas Operacionais'!#REF!,#REF!)+SUMIFS('Premissas Operacionais'!AD$89:AD$247,'Premissas Operacionais'!#REF!,#REF!,'Premissas Operacionais'!#REF!,$AS84))*$AU84/1000-AD84</f>
        <v>#REF!</v>
      </c>
      <c r="BS84" s="98" t="e">
        <f>(SUMIFS('Premissas Operacionais'!AE$89:AE$247,'Premissas Operacionais'!#REF!,#REF!,'Premissas Operacionais'!#REF!,#REF!)+SUMIFS('Premissas Operacionais'!AE$89:AE$247,'Premissas Operacionais'!#REF!,#REF!,'Premissas Operacionais'!#REF!,$AS84))*$AU84/1000-AE84</f>
        <v>#REF!</v>
      </c>
      <c r="BT84" s="98" t="e">
        <f>(SUMIFS('Premissas Operacionais'!AF$89:AF$247,'Premissas Operacionais'!#REF!,#REF!,'Premissas Operacionais'!#REF!,#REF!)+SUMIFS('Premissas Operacionais'!AF$89:AF$247,'Premissas Operacionais'!#REF!,#REF!,'Premissas Operacionais'!#REF!,$AS84))*$AU84/1000-AF84</f>
        <v>#REF!</v>
      </c>
      <c r="BU84" s="98" t="e">
        <f>(SUMIFS('Premissas Operacionais'!AG$89:AG$247,'Premissas Operacionais'!#REF!,#REF!,'Premissas Operacionais'!#REF!,#REF!)+SUMIFS('Premissas Operacionais'!AG$89:AG$247,'Premissas Operacionais'!#REF!,#REF!,'Premissas Operacionais'!#REF!,$AS84))*$AU84/1000-AG84</f>
        <v>#REF!</v>
      </c>
      <c r="BV84" s="98" t="e">
        <f>(SUMIFS('Premissas Operacionais'!AH$89:AH$247,'Premissas Operacionais'!#REF!,#REF!,'Premissas Operacionais'!#REF!,#REF!)+SUMIFS('Premissas Operacionais'!AH$89:AH$247,'Premissas Operacionais'!#REF!,#REF!,'Premissas Operacionais'!#REF!,$AS84))*$AU84/1000-AH84</f>
        <v>#REF!</v>
      </c>
      <c r="BW84" s="98" t="e">
        <f>(SUMIFS('Premissas Operacionais'!AI$89:AI$247,'Premissas Operacionais'!#REF!,#REF!,'Premissas Operacionais'!#REF!,#REF!)+SUMIFS('Premissas Operacionais'!AI$89:AI$247,'Premissas Operacionais'!#REF!,#REF!,'Premissas Operacionais'!#REF!,$AS84))*$AU84/1000-AI84</f>
        <v>#REF!</v>
      </c>
      <c r="BX84" s="98" t="e">
        <f>(SUMIFS('Premissas Operacionais'!AJ$89:AJ$247,'Premissas Operacionais'!#REF!,#REF!,'Premissas Operacionais'!#REF!,#REF!)+SUMIFS('Premissas Operacionais'!AJ$89:AJ$247,'Premissas Operacionais'!#REF!,#REF!,'Premissas Operacionais'!#REF!,$AS84))*$AU84/1000-AJ84</f>
        <v>#REF!</v>
      </c>
      <c r="BY84" s="98" t="e">
        <f>(SUMIFS('Premissas Operacionais'!AK$89:AK$247,'Premissas Operacionais'!#REF!,#REF!,'Premissas Operacionais'!#REF!,#REF!)+SUMIFS('Premissas Operacionais'!AK$89:AK$247,'Premissas Operacionais'!#REF!,#REF!,'Premissas Operacionais'!#REF!,$AS84))*$AU84/1000-AK84</f>
        <v>#REF!</v>
      </c>
      <c r="BZ84" s="98" t="e">
        <f>(SUMIFS('Premissas Operacionais'!AL$89:AL$247,'Premissas Operacionais'!#REF!,#REF!,'Premissas Operacionais'!#REF!,#REF!)+SUMIFS('Premissas Operacionais'!AL$89:AL$247,'Premissas Operacionais'!#REF!,#REF!,'Premissas Operacionais'!#REF!,$AS84))*$AU84/1000-AL84</f>
        <v>#REF!</v>
      </c>
      <c r="CA84" s="98" t="e">
        <f>(SUMIFS('Premissas Operacionais'!AM$89:AM$247,'Premissas Operacionais'!#REF!,#REF!,'Premissas Operacionais'!#REF!,#REF!)+SUMIFS('Premissas Operacionais'!AM$89:AM$247,'Premissas Operacionais'!#REF!,#REF!,'Premissas Operacionais'!#REF!,$AS84))*$AU84/1000-AM84</f>
        <v>#REF!</v>
      </c>
      <c r="CB84" s="98" t="e">
        <f>(SUMIFS('Premissas Operacionais'!AN$89:AN$247,'Premissas Operacionais'!#REF!,#REF!,'Premissas Operacionais'!#REF!,#REF!)+SUMIFS('Premissas Operacionais'!AN$89:AN$247,'Premissas Operacionais'!#REF!,#REF!,'Premissas Operacionais'!#REF!,$AS84))*$AU84/1000-AN84</f>
        <v>#REF!</v>
      </c>
      <c r="CC84" s="98" t="e">
        <f>(SUMIFS('Premissas Operacionais'!AO$89:AO$247,'Premissas Operacionais'!#REF!,#REF!,'Premissas Operacionais'!#REF!,#REF!)+SUMIFS('Premissas Operacionais'!AO$89:AO$247,'Premissas Operacionais'!#REF!,#REF!,'Premissas Operacionais'!#REF!,$AS84))*$AU84/1000-AO84</f>
        <v>#REF!</v>
      </c>
      <c r="CD84" s="98" t="e">
        <f>(SUMIFS('Premissas Operacionais'!AP$89:AP$247,'Premissas Operacionais'!#REF!,#REF!,'Premissas Operacionais'!#REF!,#REF!)+SUMIFS('Premissas Operacionais'!AP$89:AP$247,'Premissas Operacionais'!#REF!,#REF!,'Premissas Operacionais'!#REF!,$AS84))*$AU84/1000-AP84</f>
        <v>#REF!</v>
      </c>
    </row>
    <row r="85" spans="2:82">
      <c r="B85" s="5"/>
      <c r="F85" s="65" t="s">
        <v>48</v>
      </c>
      <c r="G85" s="90">
        <f t="shared" si="6"/>
        <v>52292.010727118155</v>
      </c>
      <c r="H85" s="77">
        <v>926.80833713789048</v>
      </c>
      <c r="I85" s="77">
        <v>945.03625934255319</v>
      </c>
      <c r="J85" s="77">
        <v>1096.5034676779637</v>
      </c>
      <c r="K85" s="77">
        <v>1231.544451518703</v>
      </c>
      <c r="L85" s="77">
        <v>1370.275228027733</v>
      </c>
      <c r="M85" s="77">
        <v>1495.2848321472686</v>
      </c>
      <c r="N85" s="77">
        <v>1496.9306843883901</v>
      </c>
      <c r="O85" s="77">
        <v>1480.5216122847694</v>
      </c>
      <c r="P85" s="77">
        <v>1462.6556246161385</v>
      </c>
      <c r="Q85" s="77">
        <v>1443.1884551072703</v>
      </c>
      <c r="R85" s="77">
        <v>1416.4671253615024</v>
      </c>
      <c r="S85" s="77">
        <v>1436.401943561335</v>
      </c>
      <c r="T85" s="77">
        <v>1456.4123711945697</v>
      </c>
      <c r="U85" s="77">
        <v>1473.0620898741572</v>
      </c>
      <c r="V85" s="77">
        <v>1489.7378807721595</v>
      </c>
      <c r="W85" s="77">
        <v>1505.6653990016621</v>
      </c>
      <c r="X85" s="77">
        <v>1521.5694522345914</v>
      </c>
      <c r="Y85" s="77">
        <v>1537.4943632422521</v>
      </c>
      <c r="Z85" s="77">
        <v>1553.3723442567664</v>
      </c>
      <c r="AA85" s="77">
        <v>1569.2763974896959</v>
      </c>
      <c r="AB85" s="77">
        <v>1578.7432199960508</v>
      </c>
      <c r="AC85" s="77">
        <v>1588.1605052874179</v>
      </c>
      <c r="AD85" s="77">
        <v>1597.6038627972</v>
      </c>
      <c r="AE85" s="77">
        <v>1607.0706853035554</v>
      </c>
      <c r="AF85" s="77">
        <v>1616.4645055983492</v>
      </c>
      <c r="AG85" s="77">
        <v>1621.7050214996914</v>
      </c>
      <c r="AH85" s="77">
        <v>1626.9246796263021</v>
      </c>
      <c r="AI85" s="77">
        <v>1632.1443377529124</v>
      </c>
      <c r="AJ85" s="77">
        <v>1637.3848536542546</v>
      </c>
      <c r="AK85" s="77">
        <v>1642.5810467842923</v>
      </c>
      <c r="AL85" s="77">
        <v>1644.0463054591946</v>
      </c>
      <c r="AM85" s="77">
        <v>1645.5611013490852</v>
      </c>
      <c r="AN85" s="77">
        <v>1646.9794300308415</v>
      </c>
      <c r="AO85" s="77">
        <v>1648.4707609241586</v>
      </c>
      <c r="AP85" s="77">
        <v>1649.9620918174762</v>
      </c>
      <c r="AQ85" s="8"/>
      <c r="AS85" s="21" t="s">
        <v>98</v>
      </c>
      <c r="AT85" s="21" t="s">
        <v>68</v>
      </c>
      <c r="AU85" s="99" t="e">
        <f>SUMIFS($H$21:$H$67,#REF!,#REF!,#REF!,AT85)</f>
        <v>#REF!</v>
      </c>
      <c r="AV85" s="98" t="e">
        <f>(SUMIFS('Premissas Operacionais'!H$89:H$247,'Premissas Operacionais'!#REF!,#REF!,'Premissas Operacionais'!#REF!,#REF!)+SUMIFS('Premissas Operacionais'!H$89:H$247,'Premissas Operacionais'!#REF!,#REF!,'Premissas Operacionais'!#REF!,$AS85))*$AU85/1000-H85</f>
        <v>#REF!</v>
      </c>
      <c r="AW85" s="98" t="e">
        <f>(SUMIFS('Premissas Operacionais'!I$89:I$247,'Premissas Operacionais'!#REF!,#REF!,'Premissas Operacionais'!#REF!,#REF!)+SUMIFS('Premissas Operacionais'!I$89:I$247,'Premissas Operacionais'!#REF!,#REF!,'Premissas Operacionais'!#REF!,$AS85))*$AU85/1000-I85</f>
        <v>#REF!</v>
      </c>
      <c r="AX85" s="98" t="e">
        <f>(SUMIFS('Premissas Operacionais'!J$89:J$247,'Premissas Operacionais'!#REF!,#REF!,'Premissas Operacionais'!#REF!,#REF!)+SUMIFS('Premissas Operacionais'!J$89:J$247,'Premissas Operacionais'!#REF!,#REF!,'Premissas Operacionais'!#REF!,$AS85))*$AU85/1000-J85</f>
        <v>#REF!</v>
      </c>
      <c r="AY85" s="98" t="e">
        <f>(SUMIFS('Premissas Operacionais'!K$89:K$247,'Premissas Operacionais'!#REF!,#REF!,'Premissas Operacionais'!#REF!,#REF!)+SUMIFS('Premissas Operacionais'!K$89:K$247,'Premissas Operacionais'!#REF!,#REF!,'Premissas Operacionais'!#REF!,$AS85))*$AU85/1000-K85</f>
        <v>#REF!</v>
      </c>
      <c r="AZ85" s="98" t="e">
        <f>(SUMIFS('Premissas Operacionais'!L$89:L$247,'Premissas Operacionais'!#REF!,#REF!,'Premissas Operacionais'!#REF!,#REF!)+SUMIFS('Premissas Operacionais'!L$89:L$247,'Premissas Operacionais'!#REF!,#REF!,'Premissas Operacionais'!#REF!,$AS85))*$AU85/1000-L85</f>
        <v>#REF!</v>
      </c>
      <c r="BA85" s="98" t="e">
        <f>(SUMIFS('Premissas Operacionais'!M$89:M$247,'Premissas Operacionais'!#REF!,#REF!,'Premissas Operacionais'!#REF!,#REF!)+SUMIFS('Premissas Operacionais'!M$89:M$247,'Premissas Operacionais'!#REF!,#REF!,'Premissas Operacionais'!#REF!,$AS85))*$AU85/1000-M85</f>
        <v>#REF!</v>
      </c>
      <c r="BB85" s="98" t="e">
        <f>(SUMIFS('Premissas Operacionais'!N$89:N$247,'Premissas Operacionais'!#REF!,#REF!,'Premissas Operacionais'!#REF!,#REF!)+SUMIFS('Premissas Operacionais'!N$89:N$247,'Premissas Operacionais'!#REF!,#REF!,'Premissas Operacionais'!#REF!,$AS85))*$AU85/1000-N85</f>
        <v>#REF!</v>
      </c>
      <c r="BC85" s="98" t="e">
        <f>(SUMIFS('Premissas Operacionais'!O$89:O$247,'Premissas Operacionais'!#REF!,#REF!,'Premissas Operacionais'!#REF!,#REF!)+SUMIFS('Premissas Operacionais'!O$89:O$247,'Premissas Operacionais'!#REF!,#REF!,'Premissas Operacionais'!#REF!,$AS85))*$AU85/1000-O85</f>
        <v>#REF!</v>
      </c>
      <c r="BD85" s="98" t="e">
        <f>(SUMIFS('Premissas Operacionais'!P$89:P$247,'Premissas Operacionais'!#REF!,#REF!,'Premissas Operacionais'!#REF!,#REF!)+SUMIFS('Premissas Operacionais'!P$89:P$247,'Premissas Operacionais'!#REF!,#REF!,'Premissas Operacionais'!#REF!,$AS85))*$AU85/1000-P85</f>
        <v>#REF!</v>
      </c>
      <c r="BE85" s="98" t="e">
        <f>(SUMIFS('Premissas Operacionais'!Q$89:Q$247,'Premissas Operacionais'!#REF!,#REF!,'Premissas Operacionais'!#REF!,#REF!)+SUMIFS('Premissas Operacionais'!Q$89:Q$247,'Premissas Operacionais'!#REF!,#REF!,'Premissas Operacionais'!#REF!,$AS85))*$AU85/1000-Q85</f>
        <v>#REF!</v>
      </c>
      <c r="BF85" s="98" t="e">
        <f>(SUMIFS('Premissas Operacionais'!R$89:R$247,'Premissas Operacionais'!#REF!,#REF!,'Premissas Operacionais'!#REF!,#REF!)+SUMIFS('Premissas Operacionais'!R$89:R$247,'Premissas Operacionais'!#REF!,#REF!,'Premissas Operacionais'!#REF!,$AS85))*$AU85/1000-R85</f>
        <v>#REF!</v>
      </c>
      <c r="BG85" s="98" t="e">
        <f>(SUMIFS('Premissas Operacionais'!S$89:S$247,'Premissas Operacionais'!#REF!,#REF!,'Premissas Operacionais'!#REF!,#REF!)+SUMIFS('Premissas Operacionais'!S$89:S$247,'Premissas Operacionais'!#REF!,#REF!,'Premissas Operacionais'!#REF!,$AS85))*$AU85/1000-S85</f>
        <v>#REF!</v>
      </c>
      <c r="BH85" s="98" t="e">
        <f>(SUMIFS('Premissas Operacionais'!T$89:T$247,'Premissas Operacionais'!#REF!,#REF!,'Premissas Operacionais'!#REF!,#REF!)+SUMIFS('Premissas Operacionais'!T$89:T$247,'Premissas Operacionais'!#REF!,#REF!,'Premissas Operacionais'!#REF!,$AS85))*$AU85/1000-T85</f>
        <v>#REF!</v>
      </c>
      <c r="BI85" s="98" t="e">
        <f>(SUMIFS('Premissas Operacionais'!U$89:U$247,'Premissas Operacionais'!#REF!,#REF!,'Premissas Operacionais'!#REF!,#REF!)+SUMIFS('Premissas Operacionais'!U$89:U$247,'Premissas Operacionais'!#REF!,#REF!,'Premissas Operacionais'!#REF!,$AS85))*$AU85/1000-U85</f>
        <v>#REF!</v>
      </c>
      <c r="BJ85" s="98" t="e">
        <f>(SUMIFS('Premissas Operacionais'!V$89:V$247,'Premissas Operacionais'!#REF!,#REF!,'Premissas Operacionais'!#REF!,#REF!)+SUMIFS('Premissas Operacionais'!V$89:V$247,'Premissas Operacionais'!#REF!,#REF!,'Premissas Operacionais'!#REF!,$AS85))*$AU85/1000-V85</f>
        <v>#REF!</v>
      </c>
      <c r="BK85" s="98" t="e">
        <f>(SUMIFS('Premissas Operacionais'!W$89:W$247,'Premissas Operacionais'!#REF!,#REF!,'Premissas Operacionais'!#REF!,#REF!)+SUMIFS('Premissas Operacionais'!W$89:W$247,'Premissas Operacionais'!#REF!,#REF!,'Premissas Operacionais'!#REF!,$AS85))*$AU85/1000-W85</f>
        <v>#REF!</v>
      </c>
      <c r="BL85" s="98" t="e">
        <f>(SUMIFS('Premissas Operacionais'!X$89:X$247,'Premissas Operacionais'!#REF!,#REF!,'Premissas Operacionais'!#REF!,#REF!)+SUMIFS('Premissas Operacionais'!X$89:X$247,'Premissas Operacionais'!#REF!,#REF!,'Premissas Operacionais'!#REF!,$AS85))*$AU85/1000-X85</f>
        <v>#REF!</v>
      </c>
      <c r="BM85" s="98" t="e">
        <f>(SUMIFS('Premissas Operacionais'!Y$89:Y$247,'Premissas Operacionais'!#REF!,#REF!,'Premissas Operacionais'!#REF!,#REF!)+SUMIFS('Premissas Operacionais'!Y$89:Y$247,'Premissas Operacionais'!#REF!,#REF!,'Premissas Operacionais'!#REF!,$AS85))*$AU85/1000-Y85</f>
        <v>#REF!</v>
      </c>
      <c r="BN85" s="98" t="e">
        <f>(SUMIFS('Premissas Operacionais'!Z$89:Z$247,'Premissas Operacionais'!#REF!,#REF!,'Premissas Operacionais'!#REF!,#REF!)+SUMIFS('Premissas Operacionais'!Z$89:Z$247,'Premissas Operacionais'!#REF!,#REF!,'Premissas Operacionais'!#REF!,$AS85))*$AU85/1000-Z85</f>
        <v>#REF!</v>
      </c>
      <c r="BO85" s="98" t="e">
        <f>(SUMIFS('Premissas Operacionais'!AA$89:AA$247,'Premissas Operacionais'!#REF!,#REF!,'Premissas Operacionais'!#REF!,#REF!)+SUMIFS('Premissas Operacionais'!AA$89:AA$247,'Premissas Operacionais'!#REF!,#REF!,'Premissas Operacionais'!#REF!,$AS85))*$AU85/1000-AA85</f>
        <v>#REF!</v>
      </c>
      <c r="BP85" s="98" t="e">
        <f>(SUMIFS('Premissas Operacionais'!AB$89:AB$247,'Premissas Operacionais'!#REF!,#REF!,'Premissas Operacionais'!#REF!,#REF!)+SUMIFS('Premissas Operacionais'!AB$89:AB$247,'Premissas Operacionais'!#REF!,#REF!,'Premissas Operacionais'!#REF!,$AS85))*$AU85/1000-AB85</f>
        <v>#REF!</v>
      </c>
      <c r="BQ85" s="98" t="e">
        <f>(SUMIFS('Premissas Operacionais'!AC$89:AC$247,'Premissas Operacionais'!#REF!,#REF!,'Premissas Operacionais'!#REF!,#REF!)+SUMIFS('Premissas Operacionais'!AC$89:AC$247,'Premissas Operacionais'!#REF!,#REF!,'Premissas Operacionais'!#REF!,$AS85))*$AU85/1000-AC85</f>
        <v>#REF!</v>
      </c>
      <c r="BR85" s="98" t="e">
        <f>(SUMIFS('Premissas Operacionais'!AD$89:AD$247,'Premissas Operacionais'!#REF!,#REF!,'Premissas Operacionais'!#REF!,#REF!)+SUMIFS('Premissas Operacionais'!AD$89:AD$247,'Premissas Operacionais'!#REF!,#REF!,'Premissas Operacionais'!#REF!,$AS85))*$AU85/1000-AD85</f>
        <v>#REF!</v>
      </c>
      <c r="BS85" s="98" t="e">
        <f>(SUMIFS('Premissas Operacionais'!AE$89:AE$247,'Premissas Operacionais'!#REF!,#REF!,'Premissas Operacionais'!#REF!,#REF!)+SUMIFS('Premissas Operacionais'!AE$89:AE$247,'Premissas Operacionais'!#REF!,#REF!,'Premissas Operacionais'!#REF!,$AS85))*$AU85/1000-AE85</f>
        <v>#REF!</v>
      </c>
      <c r="BT85" s="98" t="e">
        <f>(SUMIFS('Premissas Operacionais'!AF$89:AF$247,'Premissas Operacionais'!#REF!,#REF!,'Premissas Operacionais'!#REF!,#REF!)+SUMIFS('Premissas Operacionais'!AF$89:AF$247,'Premissas Operacionais'!#REF!,#REF!,'Premissas Operacionais'!#REF!,$AS85))*$AU85/1000-AF85</f>
        <v>#REF!</v>
      </c>
      <c r="BU85" s="98" t="e">
        <f>(SUMIFS('Premissas Operacionais'!AG$89:AG$247,'Premissas Operacionais'!#REF!,#REF!,'Premissas Operacionais'!#REF!,#REF!)+SUMIFS('Premissas Operacionais'!AG$89:AG$247,'Premissas Operacionais'!#REF!,#REF!,'Premissas Operacionais'!#REF!,$AS85))*$AU85/1000-AG85</f>
        <v>#REF!</v>
      </c>
      <c r="BV85" s="98" t="e">
        <f>(SUMIFS('Premissas Operacionais'!AH$89:AH$247,'Premissas Operacionais'!#REF!,#REF!,'Premissas Operacionais'!#REF!,#REF!)+SUMIFS('Premissas Operacionais'!AH$89:AH$247,'Premissas Operacionais'!#REF!,#REF!,'Premissas Operacionais'!#REF!,$AS85))*$AU85/1000-AH85</f>
        <v>#REF!</v>
      </c>
      <c r="BW85" s="98" t="e">
        <f>(SUMIFS('Premissas Operacionais'!AI$89:AI$247,'Premissas Operacionais'!#REF!,#REF!,'Premissas Operacionais'!#REF!,#REF!)+SUMIFS('Premissas Operacionais'!AI$89:AI$247,'Premissas Operacionais'!#REF!,#REF!,'Premissas Operacionais'!#REF!,$AS85))*$AU85/1000-AI85</f>
        <v>#REF!</v>
      </c>
      <c r="BX85" s="98" t="e">
        <f>(SUMIFS('Premissas Operacionais'!AJ$89:AJ$247,'Premissas Operacionais'!#REF!,#REF!,'Premissas Operacionais'!#REF!,#REF!)+SUMIFS('Premissas Operacionais'!AJ$89:AJ$247,'Premissas Operacionais'!#REF!,#REF!,'Premissas Operacionais'!#REF!,$AS85))*$AU85/1000-AJ85</f>
        <v>#REF!</v>
      </c>
      <c r="BY85" s="98" t="e">
        <f>(SUMIFS('Premissas Operacionais'!AK$89:AK$247,'Premissas Operacionais'!#REF!,#REF!,'Premissas Operacionais'!#REF!,#REF!)+SUMIFS('Premissas Operacionais'!AK$89:AK$247,'Premissas Operacionais'!#REF!,#REF!,'Premissas Operacionais'!#REF!,$AS85))*$AU85/1000-AK85</f>
        <v>#REF!</v>
      </c>
      <c r="BZ85" s="98" t="e">
        <f>(SUMIFS('Premissas Operacionais'!AL$89:AL$247,'Premissas Operacionais'!#REF!,#REF!,'Premissas Operacionais'!#REF!,#REF!)+SUMIFS('Premissas Operacionais'!AL$89:AL$247,'Premissas Operacionais'!#REF!,#REF!,'Premissas Operacionais'!#REF!,$AS85))*$AU85/1000-AL85</f>
        <v>#REF!</v>
      </c>
      <c r="CA85" s="98" t="e">
        <f>(SUMIFS('Premissas Operacionais'!AM$89:AM$247,'Premissas Operacionais'!#REF!,#REF!,'Premissas Operacionais'!#REF!,#REF!)+SUMIFS('Premissas Operacionais'!AM$89:AM$247,'Premissas Operacionais'!#REF!,#REF!,'Premissas Operacionais'!#REF!,$AS85))*$AU85/1000-AM85</f>
        <v>#REF!</v>
      </c>
      <c r="CB85" s="98" t="e">
        <f>(SUMIFS('Premissas Operacionais'!AN$89:AN$247,'Premissas Operacionais'!#REF!,#REF!,'Premissas Operacionais'!#REF!,#REF!)+SUMIFS('Premissas Operacionais'!AN$89:AN$247,'Premissas Operacionais'!#REF!,#REF!,'Premissas Operacionais'!#REF!,$AS85))*$AU85/1000-AN85</f>
        <v>#REF!</v>
      </c>
      <c r="CC85" s="98" t="e">
        <f>(SUMIFS('Premissas Operacionais'!AO$89:AO$247,'Premissas Operacionais'!#REF!,#REF!,'Premissas Operacionais'!#REF!,#REF!)+SUMIFS('Premissas Operacionais'!AO$89:AO$247,'Premissas Operacionais'!#REF!,#REF!,'Premissas Operacionais'!#REF!,$AS85))*$AU85/1000-AO85</f>
        <v>#REF!</v>
      </c>
      <c r="CD85" s="98" t="e">
        <f>(SUMIFS('Premissas Operacionais'!AP$89:AP$247,'Premissas Operacionais'!#REF!,#REF!,'Premissas Operacionais'!#REF!,#REF!)+SUMIFS('Premissas Operacionais'!AP$89:AP$247,'Premissas Operacionais'!#REF!,#REF!,'Premissas Operacionais'!#REF!,$AS85))*$AU85/1000-AP85</f>
        <v>#REF!</v>
      </c>
    </row>
    <row r="86" spans="2:82">
      <c r="B86" s="5"/>
      <c r="F86" s="65" t="s">
        <v>49</v>
      </c>
      <c r="G86" s="90">
        <f t="shared" si="6"/>
        <v>4672.0219048167201</v>
      </c>
      <c r="H86" s="77">
        <v>82.805552750134552</v>
      </c>
      <c r="I86" s="77">
        <v>84.434123742821853</v>
      </c>
      <c r="J86" s="77">
        <v>97.966938896886887</v>
      </c>
      <c r="K86" s="77">
        <v>110.03215547163886</v>
      </c>
      <c r="L86" s="77">
        <v>122.42703602241286</v>
      </c>
      <c r="M86" s="77">
        <v>133.59600047105002</v>
      </c>
      <c r="N86" s="77">
        <v>133.7430488942353</v>
      </c>
      <c r="O86" s="77">
        <v>132.27698279274429</v>
      </c>
      <c r="P86" s="77">
        <v>130.68074878723607</v>
      </c>
      <c r="Q86" s="77">
        <v>128.94145742885181</v>
      </c>
      <c r="R86" s="77">
        <v>126.55404420526131</v>
      </c>
      <c r="S86" s="77">
        <v>128.33511756624139</v>
      </c>
      <c r="T86" s="77">
        <v>130.12294624078001</v>
      </c>
      <c r="U86" s="77">
        <v>131.61051287473487</v>
      </c>
      <c r="V86" s="77">
        <v>133.10040892715818</v>
      </c>
      <c r="W86" s="77">
        <v>134.52345066953686</v>
      </c>
      <c r="X86" s="77">
        <v>135.94439593529393</v>
      </c>
      <c r="Y86" s="77">
        <v>137.36720473582574</v>
      </c>
      <c r="Z86" s="77">
        <v>138.78582058311434</v>
      </c>
      <c r="AA86" s="77">
        <v>140.20676584887144</v>
      </c>
      <c r="AB86" s="77">
        <v>141.05257769476714</v>
      </c>
      <c r="AC86" s="77">
        <v>141.8939636455728</v>
      </c>
      <c r="AD86" s="77">
        <v>142.73767901484692</v>
      </c>
      <c r="AE86" s="77">
        <v>143.58349086074264</v>
      </c>
      <c r="AF86" s="77">
        <v>144.4227803349267</v>
      </c>
      <c r="AG86" s="77">
        <v>144.890993447086</v>
      </c>
      <c r="AH86" s="77">
        <v>145.35734302447054</v>
      </c>
      <c r="AI86" s="77">
        <v>145.82369260185504</v>
      </c>
      <c r="AJ86" s="77">
        <v>146.29190571401438</v>
      </c>
      <c r="AK86" s="77">
        <v>146.75615881477728</v>
      </c>
      <c r="AL86" s="77">
        <v>146.88707213270439</v>
      </c>
      <c r="AM86" s="77">
        <v>147.02241134572159</v>
      </c>
      <c r="AN86" s="77">
        <v>147.14913171040553</v>
      </c>
      <c r="AO86" s="77">
        <v>147.2823744468011</v>
      </c>
      <c r="AP86" s="77">
        <v>147.41561718319667</v>
      </c>
      <c r="AQ86" s="8"/>
      <c r="AS86" s="21" t="s">
        <v>99</v>
      </c>
      <c r="AT86" s="21" t="s">
        <v>69</v>
      </c>
      <c r="AU86" s="99" t="e">
        <f>SUMIFS($H$21:$H$67,#REF!,#REF!,#REF!,AT86)</f>
        <v>#REF!</v>
      </c>
      <c r="AV86" s="98" t="e">
        <f>(SUMIFS('Premissas Operacionais'!H$89:H$247,'Premissas Operacionais'!#REF!,#REF!,'Premissas Operacionais'!#REF!,#REF!)+SUMIFS('Premissas Operacionais'!H$89:H$247,'Premissas Operacionais'!#REF!,#REF!,'Premissas Operacionais'!#REF!,$AS86))*$AU86/1000-H86</f>
        <v>#REF!</v>
      </c>
      <c r="AW86" s="98" t="e">
        <f>(SUMIFS('Premissas Operacionais'!I$89:I$247,'Premissas Operacionais'!#REF!,#REF!,'Premissas Operacionais'!#REF!,#REF!)+SUMIFS('Premissas Operacionais'!I$89:I$247,'Premissas Operacionais'!#REF!,#REF!,'Premissas Operacionais'!#REF!,$AS86))*$AU86/1000-I86</f>
        <v>#REF!</v>
      </c>
      <c r="AX86" s="98" t="e">
        <f>(SUMIFS('Premissas Operacionais'!J$89:J$247,'Premissas Operacionais'!#REF!,#REF!,'Premissas Operacionais'!#REF!,#REF!)+SUMIFS('Premissas Operacionais'!J$89:J$247,'Premissas Operacionais'!#REF!,#REF!,'Premissas Operacionais'!#REF!,$AS86))*$AU86/1000-J86</f>
        <v>#REF!</v>
      </c>
      <c r="AY86" s="98" t="e">
        <f>(SUMIFS('Premissas Operacionais'!K$89:K$247,'Premissas Operacionais'!#REF!,#REF!,'Premissas Operacionais'!#REF!,#REF!)+SUMIFS('Premissas Operacionais'!K$89:K$247,'Premissas Operacionais'!#REF!,#REF!,'Premissas Operacionais'!#REF!,$AS86))*$AU86/1000-K86</f>
        <v>#REF!</v>
      </c>
      <c r="AZ86" s="98" t="e">
        <f>(SUMIFS('Premissas Operacionais'!L$89:L$247,'Premissas Operacionais'!#REF!,#REF!,'Premissas Operacionais'!#REF!,#REF!)+SUMIFS('Premissas Operacionais'!L$89:L$247,'Premissas Operacionais'!#REF!,#REF!,'Premissas Operacionais'!#REF!,$AS86))*$AU86/1000-L86</f>
        <v>#REF!</v>
      </c>
      <c r="BA86" s="98" t="e">
        <f>(SUMIFS('Premissas Operacionais'!M$89:M$247,'Premissas Operacionais'!#REF!,#REF!,'Premissas Operacionais'!#REF!,#REF!)+SUMIFS('Premissas Operacionais'!M$89:M$247,'Premissas Operacionais'!#REF!,#REF!,'Premissas Operacionais'!#REF!,$AS86))*$AU86/1000-M86</f>
        <v>#REF!</v>
      </c>
      <c r="BB86" s="98" t="e">
        <f>(SUMIFS('Premissas Operacionais'!N$89:N$247,'Premissas Operacionais'!#REF!,#REF!,'Premissas Operacionais'!#REF!,#REF!)+SUMIFS('Premissas Operacionais'!N$89:N$247,'Premissas Operacionais'!#REF!,#REF!,'Premissas Operacionais'!#REF!,$AS86))*$AU86/1000-N86</f>
        <v>#REF!</v>
      </c>
      <c r="BC86" s="98" t="e">
        <f>(SUMIFS('Premissas Operacionais'!O$89:O$247,'Premissas Operacionais'!#REF!,#REF!,'Premissas Operacionais'!#REF!,#REF!)+SUMIFS('Premissas Operacionais'!O$89:O$247,'Premissas Operacionais'!#REF!,#REF!,'Premissas Operacionais'!#REF!,$AS86))*$AU86/1000-O86</f>
        <v>#REF!</v>
      </c>
      <c r="BD86" s="98" t="e">
        <f>(SUMIFS('Premissas Operacionais'!P$89:P$247,'Premissas Operacionais'!#REF!,#REF!,'Premissas Operacionais'!#REF!,#REF!)+SUMIFS('Premissas Operacionais'!P$89:P$247,'Premissas Operacionais'!#REF!,#REF!,'Premissas Operacionais'!#REF!,$AS86))*$AU86/1000-P86</f>
        <v>#REF!</v>
      </c>
      <c r="BE86" s="98" t="e">
        <f>(SUMIFS('Premissas Operacionais'!Q$89:Q$247,'Premissas Operacionais'!#REF!,#REF!,'Premissas Operacionais'!#REF!,#REF!)+SUMIFS('Premissas Operacionais'!Q$89:Q$247,'Premissas Operacionais'!#REF!,#REF!,'Premissas Operacionais'!#REF!,$AS86))*$AU86/1000-Q86</f>
        <v>#REF!</v>
      </c>
      <c r="BF86" s="98" t="e">
        <f>(SUMIFS('Premissas Operacionais'!R$89:R$247,'Premissas Operacionais'!#REF!,#REF!,'Premissas Operacionais'!#REF!,#REF!)+SUMIFS('Premissas Operacionais'!R$89:R$247,'Premissas Operacionais'!#REF!,#REF!,'Premissas Operacionais'!#REF!,$AS86))*$AU86/1000-R86</f>
        <v>#REF!</v>
      </c>
      <c r="BG86" s="98" t="e">
        <f>(SUMIFS('Premissas Operacionais'!S$89:S$247,'Premissas Operacionais'!#REF!,#REF!,'Premissas Operacionais'!#REF!,#REF!)+SUMIFS('Premissas Operacionais'!S$89:S$247,'Premissas Operacionais'!#REF!,#REF!,'Premissas Operacionais'!#REF!,$AS86))*$AU86/1000-S86</f>
        <v>#REF!</v>
      </c>
      <c r="BH86" s="98" t="e">
        <f>(SUMIFS('Premissas Operacionais'!T$89:T$247,'Premissas Operacionais'!#REF!,#REF!,'Premissas Operacionais'!#REF!,#REF!)+SUMIFS('Premissas Operacionais'!T$89:T$247,'Premissas Operacionais'!#REF!,#REF!,'Premissas Operacionais'!#REF!,$AS86))*$AU86/1000-T86</f>
        <v>#REF!</v>
      </c>
      <c r="BI86" s="98" t="e">
        <f>(SUMIFS('Premissas Operacionais'!U$89:U$247,'Premissas Operacionais'!#REF!,#REF!,'Premissas Operacionais'!#REF!,#REF!)+SUMIFS('Premissas Operacionais'!U$89:U$247,'Premissas Operacionais'!#REF!,#REF!,'Premissas Operacionais'!#REF!,$AS86))*$AU86/1000-U86</f>
        <v>#REF!</v>
      </c>
      <c r="BJ86" s="98" t="e">
        <f>(SUMIFS('Premissas Operacionais'!V$89:V$247,'Premissas Operacionais'!#REF!,#REF!,'Premissas Operacionais'!#REF!,#REF!)+SUMIFS('Premissas Operacionais'!V$89:V$247,'Premissas Operacionais'!#REF!,#REF!,'Premissas Operacionais'!#REF!,$AS86))*$AU86/1000-V86</f>
        <v>#REF!</v>
      </c>
      <c r="BK86" s="98" t="e">
        <f>(SUMIFS('Premissas Operacionais'!W$89:W$247,'Premissas Operacionais'!#REF!,#REF!,'Premissas Operacionais'!#REF!,#REF!)+SUMIFS('Premissas Operacionais'!W$89:W$247,'Premissas Operacionais'!#REF!,#REF!,'Premissas Operacionais'!#REF!,$AS86))*$AU86/1000-W86</f>
        <v>#REF!</v>
      </c>
      <c r="BL86" s="98" t="e">
        <f>(SUMIFS('Premissas Operacionais'!X$89:X$247,'Premissas Operacionais'!#REF!,#REF!,'Premissas Operacionais'!#REF!,#REF!)+SUMIFS('Premissas Operacionais'!X$89:X$247,'Premissas Operacionais'!#REF!,#REF!,'Premissas Operacionais'!#REF!,$AS86))*$AU86/1000-X86</f>
        <v>#REF!</v>
      </c>
      <c r="BM86" s="98" t="e">
        <f>(SUMIFS('Premissas Operacionais'!Y$89:Y$247,'Premissas Operacionais'!#REF!,#REF!,'Premissas Operacionais'!#REF!,#REF!)+SUMIFS('Premissas Operacionais'!Y$89:Y$247,'Premissas Operacionais'!#REF!,#REF!,'Premissas Operacionais'!#REF!,$AS86))*$AU86/1000-Y86</f>
        <v>#REF!</v>
      </c>
      <c r="BN86" s="98" t="e">
        <f>(SUMIFS('Premissas Operacionais'!Z$89:Z$247,'Premissas Operacionais'!#REF!,#REF!,'Premissas Operacionais'!#REF!,#REF!)+SUMIFS('Premissas Operacionais'!Z$89:Z$247,'Premissas Operacionais'!#REF!,#REF!,'Premissas Operacionais'!#REF!,$AS86))*$AU86/1000-Z86</f>
        <v>#REF!</v>
      </c>
      <c r="BO86" s="98" t="e">
        <f>(SUMIFS('Premissas Operacionais'!AA$89:AA$247,'Premissas Operacionais'!#REF!,#REF!,'Premissas Operacionais'!#REF!,#REF!)+SUMIFS('Premissas Operacionais'!AA$89:AA$247,'Premissas Operacionais'!#REF!,#REF!,'Premissas Operacionais'!#REF!,$AS86))*$AU86/1000-AA86</f>
        <v>#REF!</v>
      </c>
      <c r="BP86" s="98" t="e">
        <f>(SUMIFS('Premissas Operacionais'!AB$89:AB$247,'Premissas Operacionais'!#REF!,#REF!,'Premissas Operacionais'!#REF!,#REF!)+SUMIFS('Premissas Operacionais'!AB$89:AB$247,'Premissas Operacionais'!#REF!,#REF!,'Premissas Operacionais'!#REF!,$AS86))*$AU86/1000-AB86</f>
        <v>#REF!</v>
      </c>
      <c r="BQ86" s="98" t="e">
        <f>(SUMIFS('Premissas Operacionais'!AC$89:AC$247,'Premissas Operacionais'!#REF!,#REF!,'Premissas Operacionais'!#REF!,#REF!)+SUMIFS('Premissas Operacionais'!AC$89:AC$247,'Premissas Operacionais'!#REF!,#REF!,'Premissas Operacionais'!#REF!,$AS86))*$AU86/1000-AC86</f>
        <v>#REF!</v>
      </c>
      <c r="BR86" s="98" t="e">
        <f>(SUMIFS('Premissas Operacionais'!AD$89:AD$247,'Premissas Operacionais'!#REF!,#REF!,'Premissas Operacionais'!#REF!,#REF!)+SUMIFS('Premissas Operacionais'!AD$89:AD$247,'Premissas Operacionais'!#REF!,#REF!,'Premissas Operacionais'!#REF!,$AS86))*$AU86/1000-AD86</f>
        <v>#REF!</v>
      </c>
      <c r="BS86" s="98" t="e">
        <f>(SUMIFS('Premissas Operacionais'!AE$89:AE$247,'Premissas Operacionais'!#REF!,#REF!,'Premissas Operacionais'!#REF!,#REF!)+SUMIFS('Premissas Operacionais'!AE$89:AE$247,'Premissas Operacionais'!#REF!,#REF!,'Premissas Operacionais'!#REF!,$AS86))*$AU86/1000-AE86</f>
        <v>#REF!</v>
      </c>
      <c r="BT86" s="98" t="e">
        <f>(SUMIFS('Premissas Operacionais'!AF$89:AF$247,'Premissas Operacionais'!#REF!,#REF!,'Premissas Operacionais'!#REF!,#REF!)+SUMIFS('Premissas Operacionais'!AF$89:AF$247,'Premissas Operacionais'!#REF!,#REF!,'Premissas Operacionais'!#REF!,$AS86))*$AU86/1000-AF86</f>
        <v>#REF!</v>
      </c>
      <c r="BU86" s="98" t="e">
        <f>(SUMIFS('Premissas Operacionais'!AG$89:AG$247,'Premissas Operacionais'!#REF!,#REF!,'Premissas Operacionais'!#REF!,#REF!)+SUMIFS('Premissas Operacionais'!AG$89:AG$247,'Premissas Operacionais'!#REF!,#REF!,'Premissas Operacionais'!#REF!,$AS86))*$AU86/1000-AG86</f>
        <v>#REF!</v>
      </c>
      <c r="BV86" s="98" t="e">
        <f>(SUMIFS('Premissas Operacionais'!AH$89:AH$247,'Premissas Operacionais'!#REF!,#REF!,'Premissas Operacionais'!#REF!,#REF!)+SUMIFS('Premissas Operacionais'!AH$89:AH$247,'Premissas Operacionais'!#REF!,#REF!,'Premissas Operacionais'!#REF!,$AS86))*$AU86/1000-AH86</f>
        <v>#REF!</v>
      </c>
      <c r="BW86" s="98" t="e">
        <f>(SUMIFS('Premissas Operacionais'!AI$89:AI$247,'Premissas Operacionais'!#REF!,#REF!,'Premissas Operacionais'!#REF!,#REF!)+SUMIFS('Premissas Operacionais'!AI$89:AI$247,'Premissas Operacionais'!#REF!,#REF!,'Premissas Operacionais'!#REF!,$AS86))*$AU86/1000-AI86</f>
        <v>#REF!</v>
      </c>
      <c r="BX86" s="98" t="e">
        <f>(SUMIFS('Premissas Operacionais'!AJ$89:AJ$247,'Premissas Operacionais'!#REF!,#REF!,'Premissas Operacionais'!#REF!,#REF!)+SUMIFS('Premissas Operacionais'!AJ$89:AJ$247,'Premissas Operacionais'!#REF!,#REF!,'Premissas Operacionais'!#REF!,$AS86))*$AU86/1000-AJ86</f>
        <v>#REF!</v>
      </c>
      <c r="BY86" s="98" t="e">
        <f>(SUMIFS('Premissas Operacionais'!AK$89:AK$247,'Premissas Operacionais'!#REF!,#REF!,'Premissas Operacionais'!#REF!,#REF!)+SUMIFS('Premissas Operacionais'!AK$89:AK$247,'Premissas Operacionais'!#REF!,#REF!,'Premissas Operacionais'!#REF!,$AS86))*$AU86/1000-AK86</f>
        <v>#REF!</v>
      </c>
      <c r="BZ86" s="98" t="e">
        <f>(SUMIFS('Premissas Operacionais'!AL$89:AL$247,'Premissas Operacionais'!#REF!,#REF!,'Premissas Operacionais'!#REF!,#REF!)+SUMIFS('Premissas Operacionais'!AL$89:AL$247,'Premissas Operacionais'!#REF!,#REF!,'Premissas Operacionais'!#REF!,$AS86))*$AU86/1000-AL86</f>
        <v>#REF!</v>
      </c>
      <c r="CA86" s="98" t="e">
        <f>(SUMIFS('Premissas Operacionais'!AM$89:AM$247,'Premissas Operacionais'!#REF!,#REF!,'Premissas Operacionais'!#REF!,#REF!)+SUMIFS('Premissas Operacionais'!AM$89:AM$247,'Premissas Operacionais'!#REF!,#REF!,'Premissas Operacionais'!#REF!,$AS86))*$AU86/1000-AM86</f>
        <v>#REF!</v>
      </c>
      <c r="CB86" s="98" t="e">
        <f>(SUMIFS('Premissas Operacionais'!AN$89:AN$247,'Premissas Operacionais'!#REF!,#REF!,'Premissas Operacionais'!#REF!,#REF!)+SUMIFS('Premissas Operacionais'!AN$89:AN$247,'Premissas Operacionais'!#REF!,#REF!,'Premissas Operacionais'!#REF!,$AS86))*$AU86/1000-AN86</f>
        <v>#REF!</v>
      </c>
      <c r="CC86" s="98" t="e">
        <f>(SUMIFS('Premissas Operacionais'!AO$89:AO$247,'Premissas Operacionais'!#REF!,#REF!,'Premissas Operacionais'!#REF!,#REF!)+SUMIFS('Premissas Operacionais'!AO$89:AO$247,'Premissas Operacionais'!#REF!,#REF!,'Premissas Operacionais'!#REF!,$AS86))*$AU86/1000-AO86</f>
        <v>#REF!</v>
      </c>
      <c r="CD86" s="98" t="e">
        <f>(SUMIFS('Premissas Operacionais'!AP$89:AP$247,'Premissas Operacionais'!#REF!,#REF!,'Premissas Operacionais'!#REF!,#REF!)+SUMIFS('Premissas Operacionais'!AP$89:AP$247,'Premissas Operacionais'!#REF!,#REF!,'Premissas Operacionais'!#REF!,$AS86))*$AU86/1000-AP86</f>
        <v>#REF!</v>
      </c>
    </row>
    <row r="87" spans="2:82">
      <c r="B87" s="5"/>
      <c r="F87" s="65" t="s">
        <v>50</v>
      </c>
      <c r="G87" s="90">
        <f t="shared" si="6"/>
        <v>44913.460577163867</v>
      </c>
      <c r="H87" s="77">
        <v>796.03306764875424</v>
      </c>
      <c r="I87" s="77">
        <v>811.68897863704933</v>
      </c>
      <c r="J87" s="77">
        <v>941.78373681733842</v>
      </c>
      <c r="K87" s="77">
        <v>1057.7700570925908</v>
      </c>
      <c r="L87" s="77">
        <v>1176.9255298873363</v>
      </c>
      <c r="M87" s="77">
        <v>1284.2959264033368</v>
      </c>
      <c r="N87" s="77">
        <v>1285.7095442527857</v>
      </c>
      <c r="O87" s="77">
        <v>1271.6158384880619</v>
      </c>
      <c r="P87" s="77">
        <v>1256.2707920522969</v>
      </c>
      <c r="Q87" s="77">
        <v>1239.5504950484546</v>
      </c>
      <c r="R87" s="77">
        <v>1216.5996202701099</v>
      </c>
      <c r="S87" s="77">
        <v>1233.7215794160941</v>
      </c>
      <c r="T87" s="77">
        <v>1250.9084792912486</v>
      </c>
      <c r="U87" s="77">
        <v>1265.2088757215724</v>
      </c>
      <c r="V87" s="77">
        <v>1279.5316655067827</v>
      </c>
      <c r="W87" s="77">
        <v>1293.2117660067588</v>
      </c>
      <c r="X87" s="77">
        <v>1306.8717124873374</v>
      </c>
      <c r="Y87" s="77">
        <v>1320.5495736518251</v>
      </c>
      <c r="Z87" s="77">
        <v>1334.1871267775177</v>
      </c>
      <c r="AA87" s="77">
        <v>1347.8470732580963</v>
      </c>
      <c r="AB87" s="77">
        <v>1355.9781004172733</v>
      </c>
      <c r="AC87" s="77">
        <v>1364.066580202167</v>
      </c>
      <c r="AD87" s="77">
        <v>1372.1774533419466</v>
      </c>
      <c r="AE87" s="77">
        <v>1380.308480501124</v>
      </c>
      <c r="AF87" s="77">
        <v>1388.37680626662</v>
      </c>
      <c r="AG87" s="77">
        <v>1392.8778705987447</v>
      </c>
      <c r="AH87" s="77">
        <v>1397.3610202469608</v>
      </c>
      <c r="AI87" s="77">
        <v>1401.8441698951772</v>
      </c>
      <c r="AJ87" s="77">
        <v>1406.3452342273026</v>
      </c>
      <c r="AK87" s="77">
        <v>1410.8082298561208</v>
      </c>
      <c r="AL87" s="77">
        <v>1412.0667364007249</v>
      </c>
      <c r="AM87" s="77">
        <v>1413.3677903196131</v>
      </c>
      <c r="AN87" s="77">
        <v>1414.5859888254217</v>
      </c>
      <c r="AO87" s="77">
        <v>1415.8668887249123</v>
      </c>
      <c r="AP87" s="77">
        <v>1417.1477886244024</v>
      </c>
      <c r="AQ87" s="8"/>
      <c r="AS87" s="21" t="s">
        <v>100</v>
      </c>
      <c r="AT87" s="21" t="s">
        <v>70</v>
      </c>
      <c r="AU87" s="99" t="e">
        <f>SUMIFS($H$21:$H$67,#REF!,#REF!,#REF!,AT87)</f>
        <v>#REF!</v>
      </c>
      <c r="AV87" s="98" t="e">
        <f>(SUMIFS('Premissas Operacionais'!H$89:H$247,'Premissas Operacionais'!#REF!,#REF!,'Premissas Operacionais'!#REF!,#REF!)+SUMIFS('Premissas Operacionais'!H$89:H$247,'Premissas Operacionais'!#REF!,#REF!,'Premissas Operacionais'!#REF!,$AS87))*$AU87/1000-H87</f>
        <v>#REF!</v>
      </c>
      <c r="AW87" s="98" t="e">
        <f>(SUMIFS('Premissas Operacionais'!I$89:I$247,'Premissas Operacionais'!#REF!,#REF!,'Premissas Operacionais'!#REF!,#REF!)+SUMIFS('Premissas Operacionais'!I$89:I$247,'Premissas Operacionais'!#REF!,#REF!,'Premissas Operacionais'!#REF!,$AS87))*$AU87/1000-I87</f>
        <v>#REF!</v>
      </c>
      <c r="AX87" s="98" t="e">
        <f>(SUMIFS('Premissas Operacionais'!J$89:J$247,'Premissas Operacionais'!#REF!,#REF!,'Premissas Operacionais'!#REF!,#REF!)+SUMIFS('Premissas Operacionais'!J$89:J$247,'Premissas Operacionais'!#REF!,#REF!,'Premissas Operacionais'!#REF!,$AS87))*$AU87/1000-J87</f>
        <v>#REF!</v>
      </c>
      <c r="AY87" s="98" t="e">
        <f>(SUMIFS('Premissas Operacionais'!K$89:K$247,'Premissas Operacionais'!#REF!,#REF!,'Premissas Operacionais'!#REF!,#REF!)+SUMIFS('Premissas Operacionais'!K$89:K$247,'Premissas Operacionais'!#REF!,#REF!,'Premissas Operacionais'!#REF!,$AS87))*$AU87/1000-K87</f>
        <v>#REF!</v>
      </c>
      <c r="AZ87" s="98" t="e">
        <f>(SUMIFS('Premissas Operacionais'!L$89:L$247,'Premissas Operacionais'!#REF!,#REF!,'Premissas Operacionais'!#REF!,#REF!)+SUMIFS('Premissas Operacionais'!L$89:L$247,'Premissas Operacionais'!#REF!,#REF!,'Premissas Operacionais'!#REF!,$AS87))*$AU87/1000-L87</f>
        <v>#REF!</v>
      </c>
      <c r="BA87" s="98" t="e">
        <f>(SUMIFS('Premissas Operacionais'!M$89:M$247,'Premissas Operacionais'!#REF!,#REF!,'Premissas Operacionais'!#REF!,#REF!)+SUMIFS('Premissas Operacionais'!M$89:M$247,'Premissas Operacionais'!#REF!,#REF!,'Premissas Operacionais'!#REF!,$AS87))*$AU87/1000-M87</f>
        <v>#REF!</v>
      </c>
      <c r="BB87" s="98" t="e">
        <f>(SUMIFS('Premissas Operacionais'!N$89:N$247,'Premissas Operacionais'!#REF!,#REF!,'Premissas Operacionais'!#REF!,#REF!)+SUMIFS('Premissas Operacionais'!N$89:N$247,'Premissas Operacionais'!#REF!,#REF!,'Premissas Operacionais'!#REF!,$AS87))*$AU87/1000-N87</f>
        <v>#REF!</v>
      </c>
      <c r="BC87" s="98" t="e">
        <f>(SUMIFS('Premissas Operacionais'!O$89:O$247,'Premissas Operacionais'!#REF!,#REF!,'Premissas Operacionais'!#REF!,#REF!)+SUMIFS('Premissas Operacionais'!O$89:O$247,'Premissas Operacionais'!#REF!,#REF!,'Premissas Operacionais'!#REF!,$AS87))*$AU87/1000-O87</f>
        <v>#REF!</v>
      </c>
      <c r="BD87" s="98" t="e">
        <f>(SUMIFS('Premissas Operacionais'!P$89:P$247,'Premissas Operacionais'!#REF!,#REF!,'Premissas Operacionais'!#REF!,#REF!)+SUMIFS('Premissas Operacionais'!P$89:P$247,'Premissas Operacionais'!#REF!,#REF!,'Premissas Operacionais'!#REF!,$AS87))*$AU87/1000-P87</f>
        <v>#REF!</v>
      </c>
      <c r="BE87" s="98" t="e">
        <f>(SUMIFS('Premissas Operacionais'!Q$89:Q$247,'Premissas Operacionais'!#REF!,#REF!,'Premissas Operacionais'!#REF!,#REF!)+SUMIFS('Premissas Operacionais'!Q$89:Q$247,'Premissas Operacionais'!#REF!,#REF!,'Premissas Operacionais'!#REF!,$AS87))*$AU87/1000-Q87</f>
        <v>#REF!</v>
      </c>
      <c r="BF87" s="98" t="e">
        <f>(SUMIFS('Premissas Operacionais'!R$89:R$247,'Premissas Operacionais'!#REF!,#REF!,'Premissas Operacionais'!#REF!,#REF!)+SUMIFS('Premissas Operacionais'!R$89:R$247,'Premissas Operacionais'!#REF!,#REF!,'Premissas Operacionais'!#REF!,$AS87))*$AU87/1000-R87</f>
        <v>#REF!</v>
      </c>
      <c r="BG87" s="98" t="e">
        <f>(SUMIFS('Premissas Operacionais'!S$89:S$247,'Premissas Operacionais'!#REF!,#REF!,'Premissas Operacionais'!#REF!,#REF!)+SUMIFS('Premissas Operacionais'!S$89:S$247,'Premissas Operacionais'!#REF!,#REF!,'Premissas Operacionais'!#REF!,$AS87))*$AU87/1000-S87</f>
        <v>#REF!</v>
      </c>
      <c r="BH87" s="98" t="e">
        <f>(SUMIFS('Premissas Operacionais'!T$89:T$247,'Premissas Operacionais'!#REF!,#REF!,'Premissas Operacionais'!#REF!,#REF!)+SUMIFS('Premissas Operacionais'!T$89:T$247,'Premissas Operacionais'!#REF!,#REF!,'Premissas Operacionais'!#REF!,$AS87))*$AU87/1000-T87</f>
        <v>#REF!</v>
      </c>
      <c r="BI87" s="98" t="e">
        <f>(SUMIFS('Premissas Operacionais'!U$89:U$247,'Premissas Operacionais'!#REF!,#REF!,'Premissas Operacionais'!#REF!,#REF!)+SUMIFS('Premissas Operacionais'!U$89:U$247,'Premissas Operacionais'!#REF!,#REF!,'Premissas Operacionais'!#REF!,$AS87))*$AU87/1000-U87</f>
        <v>#REF!</v>
      </c>
      <c r="BJ87" s="98" t="e">
        <f>(SUMIFS('Premissas Operacionais'!V$89:V$247,'Premissas Operacionais'!#REF!,#REF!,'Premissas Operacionais'!#REF!,#REF!)+SUMIFS('Premissas Operacionais'!V$89:V$247,'Premissas Operacionais'!#REF!,#REF!,'Premissas Operacionais'!#REF!,$AS87))*$AU87/1000-V87</f>
        <v>#REF!</v>
      </c>
      <c r="BK87" s="98" t="e">
        <f>(SUMIFS('Premissas Operacionais'!W$89:W$247,'Premissas Operacionais'!#REF!,#REF!,'Premissas Operacionais'!#REF!,#REF!)+SUMIFS('Premissas Operacionais'!W$89:W$247,'Premissas Operacionais'!#REF!,#REF!,'Premissas Operacionais'!#REF!,$AS87))*$AU87/1000-W87</f>
        <v>#REF!</v>
      </c>
      <c r="BL87" s="98" t="e">
        <f>(SUMIFS('Premissas Operacionais'!X$89:X$247,'Premissas Operacionais'!#REF!,#REF!,'Premissas Operacionais'!#REF!,#REF!)+SUMIFS('Premissas Operacionais'!X$89:X$247,'Premissas Operacionais'!#REF!,#REF!,'Premissas Operacionais'!#REF!,$AS87))*$AU87/1000-X87</f>
        <v>#REF!</v>
      </c>
      <c r="BM87" s="98" t="e">
        <f>(SUMIFS('Premissas Operacionais'!Y$89:Y$247,'Premissas Operacionais'!#REF!,#REF!,'Premissas Operacionais'!#REF!,#REF!)+SUMIFS('Premissas Operacionais'!Y$89:Y$247,'Premissas Operacionais'!#REF!,#REF!,'Premissas Operacionais'!#REF!,$AS87))*$AU87/1000-Y87</f>
        <v>#REF!</v>
      </c>
      <c r="BN87" s="98" t="e">
        <f>(SUMIFS('Premissas Operacionais'!Z$89:Z$247,'Premissas Operacionais'!#REF!,#REF!,'Premissas Operacionais'!#REF!,#REF!)+SUMIFS('Premissas Operacionais'!Z$89:Z$247,'Premissas Operacionais'!#REF!,#REF!,'Premissas Operacionais'!#REF!,$AS87))*$AU87/1000-Z87</f>
        <v>#REF!</v>
      </c>
      <c r="BO87" s="98" t="e">
        <f>(SUMIFS('Premissas Operacionais'!AA$89:AA$247,'Premissas Operacionais'!#REF!,#REF!,'Premissas Operacionais'!#REF!,#REF!)+SUMIFS('Premissas Operacionais'!AA$89:AA$247,'Premissas Operacionais'!#REF!,#REF!,'Premissas Operacionais'!#REF!,$AS87))*$AU87/1000-AA87</f>
        <v>#REF!</v>
      </c>
      <c r="BP87" s="98" t="e">
        <f>(SUMIFS('Premissas Operacionais'!AB$89:AB$247,'Premissas Operacionais'!#REF!,#REF!,'Premissas Operacionais'!#REF!,#REF!)+SUMIFS('Premissas Operacionais'!AB$89:AB$247,'Premissas Operacionais'!#REF!,#REF!,'Premissas Operacionais'!#REF!,$AS87))*$AU87/1000-AB87</f>
        <v>#REF!</v>
      </c>
      <c r="BQ87" s="98" t="e">
        <f>(SUMIFS('Premissas Operacionais'!AC$89:AC$247,'Premissas Operacionais'!#REF!,#REF!,'Premissas Operacionais'!#REF!,#REF!)+SUMIFS('Premissas Operacionais'!AC$89:AC$247,'Premissas Operacionais'!#REF!,#REF!,'Premissas Operacionais'!#REF!,$AS87))*$AU87/1000-AC87</f>
        <v>#REF!</v>
      </c>
      <c r="BR87" s="98" t="e">
        <f>(SUMIFS('Premissas Operacionais'!AD$89:AD$247,'Premissas Operacionais'!#REF!,#REF!,'Premissas Operacionais'!#REF!,#REF!)+SUMIFS('Premissas Operacionais'!AD$89:AD$247,'Premissas Operacionais'!#REF!,#REF!,'Premissas Operacionais'!#REF!,$AS87))*$AU87/1000-AD87</f>
        <v>#REF!</v>
      </c>
      <c r="BS87" s="98" t="e">
        <f>(SUMIFS('Premissas Operacionais'!AE$89:AE$247,'Premissas Operacionais'!#REF!,#REF!,'Premissas Operacionais'!#REF!,#REF!)+SUMIFS('Premissas Operacionais'!AE$89:AE$247,'Premissas Operacionais'!#REF!,#REF!,'Premissas Operacionais'!#REF!,$AS87))*$AU87/1000-AE87</f>
        <v>#REF!</v>
      </c>
      <c r="BT87" s="98" t="e">
        <f>(SUMIFS('Premissas Operacionais'!AF$89:AF$247,'Premissas Operacionais'!#REF!,#REF!,'Premissas Operacionais'!#REF!,#REF!)+SUMIFS('Premissas Operacionais'!AF$89:AF$247,'Premissas Operacionais'!#REF!,#REF!,'Premissas Operacionais'!#REF!,$AS87))*$AU87/1000-AF87</f>
        <v>#REF!</v>
      </c>
      <c r="BU87" s="98" t="e">
        <f>(SUMIFS('Premissas Operacionais'!AG$89:AG$247,'Premissas Operacionais'!#REF!,#REF!,'Premissas Operacionais'!#REF!,#REF!)+SUMIFS('Premissas Operacionais'!AG$89:AG$247,'Premissas Operacionais'!#REF!,#REF!,'Premissas Operacionais'!#REF!,$AS87))*$AU87/1000-AG87</f>
        <v>#REF!</v>
      </c>
      <c r="BV87" s="98" t="e">
        <f>(SUMIFS('Premissas Operacionais'!AH$89:AH$247,'Premissas Operacionais'!#REF!,#REF!,'Premissas Operacionais'!#REF!,#REF!)+SUMIFS('Premissas Operacionais'!AH$89:AH$247,'Premissas Operacionais'!#REF!,#REF!,'Premissas Operacionais'!#REF!,$AS87))*$AU87/1000-AH87</f>
        <v>#REF!</v>
      </c>
      <c r="BW87" s="98" t="e">
        <f>(SUMIFS('Premissas Operacionais'!AI$89:AI$247,'Premissas Operacionais'!#REF!,#REF!,'Premissas Operacionais'!#REF!,#REF!)+SUMIFS('Premissas Operacionais'!AI$89:AI$247,'Premissas Operacionais'!#REF!,#REF!,'Premissas Operacionais'!#REF!,$AS87))*$AU87/1000-AI87</f>
        <v>#REF!</v>
      </c>
      <c r="BX87" s="98" t="e">
        <f>(SUMIFS('Premissas Operacionais'!AJ$89:AJ$247,'Premissas Operacionais'!#REF!,#REF!,'Premissas Operacionais'!#REF!,#REF!)+SUMIFS('Premissas Operacionais'!AJ$89:AJ$247,'Premissas Operacionais'!#REF!,#REF!,'Premissas Operacionais'!#REF!,$AS87))*$AU87/1000-AJ87</f>
        <v>#REF!</v>
      </c>
      <c r="BY87" s="98" t="e">
        <f>(SUMIFS('Premissas Operacionais'!AK$89:AK$247,'Premissas Operacionais'!#REF!,#REF!,'Premissas Operacionais'!#REF!,#REF!)+SUMIFS('Premissas Operacionais'!AK$89:AK$247,'Premissas Operacionais'!#REF!,#REF!,'Premissas Operacionais'!#REF!,$AS87))*$AU87/1000-AK87</f>
        <v>#REF!</v>
      </c>
      <c r="BZ87" s="98" t="e">
        <f>(SUMIFS('Premissas Operacionais'!AL$89:AL$247,'Premissas Operacionais'!#REF!,#REF!,'Premissas Operacionais'!#REF!,#REF!)+SUMIFS('Premissas Operacionais'!AL$89:AL$247,'Premissas Operacionais'!#REF!,#REF!,'Premissas Operacionais'!#REF!,$AS87))*$AU87/1000-AL87</f>
        <v>#REF!</v>
      </c>
      <c r="CA87" s="98" t="e">
        <f>(SUMIFS('Premissas Operacionais'!AM$89:AM$247,'Premissas Operacionais'!#REF!,#REF!,'Premissas Operacionais'!#REF!,#REF!)+SUMIFS('Premissas Operacionais'!AM$89:AM$247,'Premissas Operacionais'!#REF!,#REF!,'Premissas Operacionais'!#REF!,$AS87))*$AU87/1000-AM87</f>
        <v>#REF!</v>
      </c>
      <c r="CB87" s="98" t="e">
        <f>(SUMIFS('Premissas Operacionais'!AN$89:AN$247,'Premissas Operacionais'!#REF!,#REF!,'Premissas Operacionais'!#REF!,#REF!)+SUMIFS('Premissas Operacionais'!AN$89:AN$247,'Premissas Operacionais'!#REF!,#REF!,'Premissas Operacionais'!#REF!,$AS87))*$AU87/1000-AN87</f>
        <v>#REF!</v>
      </c>
      <c r="CC87" s="98" t="e">
        <f>(SUMIFS('Premissas Operacionais'!AO$89:AO$247,'Premissas Operacionais'!#REF!,#REF!,'Premissas Operacionais'!#REF!,#REF!)+SUMIFS('Premissas Operacionais'!AO$89:AO$247,'Premissas Operacionais'!#REF!,#REF!,'Premissas Operacionais'!#REF!,$AS87))*$AU87/1000-AO87</f>
        <v>#REF!</v>
      </c>
      <c r="CD87" s="98" t="e">
        <f>(SUMIFS('Premissas Operacionais'!AP$89:AP$247,'Premissas Operacionais'!#REF!,#REF!,'Premissas Operacionais'!#REF!,#REF!)+SUMIFS('Premissas Operacionais'!AP$89:AP$247,'Premissas Operacionais'!#REF!,#REF!,'Premissas Operacionais'!#REF!,$AS87))*$AU87/1000-AP87</f>
        <v>#REF!</v>
      </c>
    </row>
    <row r="88" spans="2:82">
      <c r="B88" s="5"/>
      <c r="F88" s="92" t="s">
        <v>0</v>
      </c>
      <c r="G88" s="91">
        <f t="shared" si="6"/>
        <v>-70192.200094300119</v>
      </c>
      <c r="H88" s="76">
        <f t="shared" ref="H88:AP88" si="8">-H82*SUMIF($E$10:$E$16,$E81,H$10:H$16)</f>
        <v>-2459.5497040170039</v>
      </c>
      <c r="I88" s="76">
        <f t="shared" si="8"/>
        <v>-2389.0563967273847</v>
      </c>
      <c r="J88" s="76">
        <f t="shared" si="8"/>
        <v>-2635.5736404653517</v>
      </c>
      <c r="K88" s="76">
        <f t="shared" si="8"/>
        <v>-2808.6831540190069</v>
      </c>
      <c r="L88" s="76">
        <f t="shared" si="8"/>
        <v>-2958.4403167881014</v>
      </c>
      <c r="M88" s="76">
        <f t="shared" si="8"/>
        <v>-3048.5805061428086</v>
      </c>
      <c r="N88" s="76">
        <f t="shared" si="8"/>
        <v>-2874.0633097734121</v>
      </c>
      <c r="O88" s="76">
        <f t="shared" si="8"/>
        <v>-2668.6947192529105</v>
      </c>
      <c r="P88" s="76">
        <f t="shared" si="8"/>
        <v>-2483.2426467482696</v>
      </c>
      <c r="Q88" s="76">
        <f t="shared" si="8"/>
        <v>-2298.9836832447686</v>
      </c>
      <c r="R88" s="76">
        <f t="shared" si="8"/>
        <v>-2108.0082646023243</v>
      </c>
      <c r="S88" s="76">
        <f t="shared" si="8"/>
        <v>-1987.1782948383504</v>
      </c>
      <c r="T88" s="76">
        <f t="shared" si="8"/>
        <v>-1862.2677115532747</v>
      </c>
      <c r="U88" s="76">
        <f t="shared" si="8"/>
        <v>-1729.2188752552825</v>
      </c>
      <c r="V88" s="76">
        <f t="shared" si="8"/>
        <v>-1592.7090050689976</v>
      </c>
      <c r="W88" s="76">
        <f t="shared" si="8"/>
        <v>-1609.7374380839246</v>
      </c>
      <c r="X88" s="76">
        <f t="shared" si="8"/>
        <v>-1626.7407841947545</v>
      </c>
      <c r="Y88" s="76">
        <f t="shared" si="8"/>
        <v>-1643.7664297758938</v>
      </c>
      <c r="Z88" s="76">
        <f t="shared" si="8"/>
        <v>-1660.7419015488369</v>
      </c>
      <c r="AA88" s="76">
        <f t="shared" si="8"/>
        <v>-1677.7452476596663</v>
      </c>
      <c r="AB88" s="76">
        <f t="shared" si="8"/>
        <v>-1687.8664197462931</v>
      </c>
      <c r="AC88" s="76">
        <f t="shared" si="8"/>
        <v>-1697.9346305909353</v>
      </c>
      <c r="AD88" s="76">
        <f t="shared" si="8"/>
        <v>-1708.030715773464</v>
      </c>
      <c r="AE88" s="76">
        <f t="shared" si="8"/>
        <v>-1718.1518878600909</v>
      </c>
      <c r="AF88" s="76">
        <f t="shared" si="8"/>
        <v>-1728.1950118006346</v>
      </c>
      <c r="AG88" s="76">
        <f t="shared" si="8"/>
        <v>-1733.7977537158426</v>
      </c>
      <c r="AH88" s="76">
        <f t="shared" si="8"/>
        <v>-1739.378196160741</v>
      </c>
      <c r="AI88" s="76">
        <f t="shared" si="8"/>
        <v>-1744.9586386056396</v>
      </c>
      <c r="AJ88" s="76">
        <f t="shared" si="8"/>
        <v>-1750.5613805208479</v>
      </c>
      <c r="AK88" s="76">
        <f t="shared" si="8"/>
        <v>-1756.1167360616482</v>
      </c>
      <c r="AL88" s="76">
        <f t="shared" si="8"/>
        <v>-1757.6832738508756</v>
      </c>
      <c r="AM88" s="76">
        <f t="shared" si="8"/>
        <v>-1759.3027728820875</v>
      </c>
      <c r="AN88" s="76">
        <f t="shared" si="8"/>
        <v>-1760.819136863119</v>
      </c>
      <c r="AO88" s="76">
        <f t="shared" si="8"/>
        <v>-1762.4135489902326</v>
      </c>
      <c r="AP88" s="76">
        <f t="shared" si="8"/>
        <v>-1764.0079611173464</v>
      </c>
      <c r="AQ88" s="8"/>
      <c r="AX88" s="98"/>
    </row>
    <row r="89" spans="2:82">
      <c r="B89" s="5"/>
      <c r="F89" s="92" t="s">
        <v>5</v>
      </c>
      <c r="G89" s="91">
        <f t="shared" si="6"/>
        <v>491083.93550433533</v>
      </c>
      <c r="H89" s="76">
        <f t="shared" ref="H89:AP89" si="9">SUM(H82,H88)</f>
        <v>7909.5468559197752</v>
      </c>
      <c r="I89" s="76">
        <f t="shared" si="9"/>
        <v>8116.9084085821341</v>
      </c>
      <c r="J89" s="76">
        <f t="shared" si="9"/>
        <v>9476.4375749085084</v>
      </c>
      <c r="K89" s="76">
        <f t="shared" si="9"/>
        <v>10707.597664166784</v>
      </c>
      <c r="L89" s="76">
        <f t="shared" si="9"/>
        <v>11983.177444767967</v>
      </c>
      <c r="M89" s="76">
        <f t="shared" si="9"/>
        <v>13150.04067421218</v>
      </c>
      <c r="N89" s="76">
        <f t="shared" si="9"/>
        <v>13236.157036490113</v>
      </c>
      <c r="O89" s="76">
        <f t="shared" si="9"/>
        <v>13159.862334441699</v>
      </c>
      <c r="P89" s="76">
        <f t="shared" si="9"/>
        <v>13154.305506578368</v>
      </c>
      <c r="Q89" s="76">
        <f t="shared" si="9"/>
        <v>13130.437009673144</v>
      </c>
      <c r="R89" s="76">
        <f t="shared" si="9"/>
        <v>13035.729268460356</v>
      </c>
      <c r="S89" s="76">
        <f t="shared" si="9"/>
        <v>13369.686425705322</v>
      </c>
      <c r="T89" s="76">
        <f t="shared" si="9"/>
        <v>13708.532552270097</v>
      </c>
      <c r="U89" s="76">
        <f t="shared" si="9"/>
        <v>14019.586910311958</v>
      </c>
      <c r="V89" s="76">
        <f t="shared" si="9"/>
        <v>14334.381045620976</v>
      </c>
      <c r="W89" s="76">
        <f t="shared" si="9"/>
        <v>14487.636942755322</v>
      </c>
      <c r="X89" s="76">
        <f t="shared" si="9"/>
        <v>14640.667057752789</v>
      </c>
      <c r="Y89" s="76">
        <f t="shared" si="9"/>
        <v>14793.897867983043</v>
      </c>
      <c r="Z89" s="76">
        <f t="shared" si="9"/>
        <v>14946.677113939531</v>
      </c>
      <c r="AA89" s="76">
        <f t="shared" si="9"/>
        <v>15099.707228936997</v>
      </c>
      <c r="AB89" s="76">
        <f t="shared" si="9"/>
        <v>15190.797777716638</v>
      </c>
      <c r="AC89" s="76">
        <f t="shared" si="9"/>
        <v>15281.411675318417</v>
      </c>
      <c r="AD89" s="76">
        <f t="shared" si="9"/>
        <v>15372.276441961174</v>
      </c>
      <c r="AE89" s="76">
        <f t="shared" si="9"/>
        <v>15463.366990740818</v>
      </c>
      <c r="AF89" s="76">
        <f t="shared" si="9"/>
        <v>15553.75510620571</v>
      </c>
      <c r="AG89" s="76">
        <f t="shared" si="9"/>
        <v>15604.179783442583</v>
      </c>
      <c r="AH89" s="76">
        <f t="shared" si="9"/>
        <v>15654.403765446667</v>
      </c>
      <c r="AI89" s="76">
        <f t="shared" si="9"/>
        <v>15704.627747450755</v>
      </c>
      <c r="AJ89" s="76">
        <f t="shared" si="9"/>
        <v>15755.05242468763</v>
      </c>
      <c r="AK89" s="76">
        <f t="shared" si="9"/>
        <v>15805.050624554831</v>
      </c>
      <c r="AL89" s="76">
        <f t="shared" si="9"/>
        <v>15819.149464657879</v>
      </c>
      <c r="AM89" s="76">
        <f t="shared" si="9"/>
        <v>15833.724955938787</v>
      </c>
      <c r="AN89" s="76">
        <f t="shared" si="9"/>
        <v>15847.372231768069</v>
      </c>
      <c r="AO89" s="76">
        <f t="shared" si="9"/>
        <v>15861.721940912092</v>
      </c>
      <c r="AP89" s="76">
        <f t="shared" si="9"/>
        <v>15876.071650056118</v>
      </c>
      <c r="AQ89" s="8"/>
    </row>
    <row r="90" spans="2:82">
      <c r="B90" s="5"/>
      <c r="G90" s="89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"/>
    </row>
    <row r="91" spans="2:82">
      <c r="B91" s="5"/>
      <c r="E91" s="36">
        <f>E81+1</f>
        <v>3</v>
      </c>
      <c r="F91" s="37" t="str">
        <f>LOOKUP(E91,CAPEX!$E$11:$E$17,CAPEX!$F$11:$F$17)</f>
        <v>Rio Claro</v>
      </c>
      <c r="G91" s="91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8"/>
    </row>
    <row r="92" spans="2:82">
      <c r="B92" s="5"/>
      <c r="F92" s="92" t="s">
        <v>46</v>
      </c>
      <c r="G92" s="91">
        <f t="shared" ref="G92:G99" si="10">SUM(H92:AP92)</f>
        <v>296018.60357974272</v>
      </c>
      <c r="H92" s="76">
        <f t="shared" ref="H92:AP92" si="11">SUM(H93:H97)</f>
        <v>4567.7562449813631</v>
      </c>
      <c r="I92" s="76">
        <f t="shared" si="11"/>
        <v>4598.7558175950944</v>
      </c>
      <c r="J92" s="76">
        <f t="shared" si="11"/>
        <v>5829.9735629958395</v>
      </c>
      <c r="K92" s="76">
        <f t="shared" si="11"/>
        <v>7026.922529104274</v>
      </c>
      <c r="L92" s="76">
        <f t="shared" si="11"/>
        <v>8210.9523535042772</v>
      </c>
      <c r="M92" s="76">
        <f t="shared" si="11"/>
        <v>9280.4656488246856</v>
      </c>
      <c r="N92" s="76">
        <f t="shared" si="11"/>
        <v>9090.589260691062</v>
      </c>
      <c r="O92" s="76">
        <f t="shared" si="11"/>
        <v>8900.5922408189781</v>
      </c>
      <c r="P92" s="76">
        <f t="shared" si="11"/>
        <v>8770.6720304388036</v>
      </c>
      <c r="Q92" s="76">
        <f t="shared" si="11"/>
        <v>8579.5973618276621</v>
      </c>
      <c r="R92" s="76">
        <f t="shared" si="11"/>
        <v>8419.5984540673944</v>
      </c>
      <c r="S92" s="76">
        <f t="shared" si="11"/>
        <v>8482.9252611336742</v>
      </c>
      <c r="T92" s="76">
        <f t="shared" si="11"/>
        <v>8545.2940079924465</v>
      </c>
      <c r="U92" s="76">
        <f t="shared" si="11"/>
        <v>8608.3849474441849</v>
      </c>
      <c r="V92" s="76">
        <f t="shared" si="11"/>
        <v>8671.2327244067128</v>
      </c>
      <c r="W92" s="76">
        <f t="shared" si="11"/>
        <v>8712.0013473485105</v>
      </c>
      <c r="X92" s="76">
        <f t="shared" si="11"/>
        <v>8753.4921628832763</v>
      </c>
      <c r="Y92" s="76">
        <f t="shared" si="11"/>
        <v>8794.2607858250758</v>
      </c>
      <c r="Z92" s="76">
        <f t="shared" si="11"/>
        <v>8835.5157337453056</v>
      </c>
      <c r="AA92" s="76">
        <f t="shared" si="11"/>
        <v>8876.5202243016411</v>
      </c>
      <c r="AB92" s="76">
        <f t="shared" si="11"/>
        <v>8897.8625959800465</v>
      </c>
      <c r="AC92" s="76">
        <f t="shared" si="11"/>
        <v>8918.7259375547019</v>
      </c>
      <c r="AD92" s="76">
        <f t="shared" si="11"/>
        <v>8939.8251467438913</v>
      </c>
      <c r="AE92" s="76">
        <f t="shared" si="11"/>
        <v>8960.6811934438665</v>
      </c>
      <c r="AF92" s="76">
        <f t="shared" si="11"/>
        <v>8982.0235651222738</v>
      </c>
      <c r="AG92" s="76">
        <f t="shared" si="11"/>
        <v>8985.1263184846575</v>
      </c>
      <c r="AH92" s="76">
        <f t="shared" si="11"/>
        <v>8988.4722343362573</v>
      </c>
      <c r="AI92" s="76">
        <f t="shared" si="11"/>
        <v>8991.5822825733158</v>
      </c>
      <c r="AJ92" s="76">
        <f t="shared" si="11"/>
        <v>8994.9281984249174</v>
      </c>
      <c r="AK92" s="76">
        <f t="shared" si="11"/>
        <v>8997.8023790474417</v>
      </c>
      <c r="AL92" s="76">
        <f t="shared" si="11"/>
        <v>8985.7974469548935</v>
      </c>
      <c r="AM92" s="76">
        <f t="shared" si="11"/>
        <v>8973.5493523731293</v>
      </c>
      <c r="AN92" s="76">
        <f t="shared" si="11"/>
        <v>8961.0726850515039</v>
      </c>
      <c r="AO92" s="76">
        <f t="shared" si="11"/>
        <v>8949.0677529589557</v>
      </c>
      <c r="AP92" s="76">
        <f t="shared" si="11"/>
        <v>8936.5837907626556</v>
      </c>
      <c r="AQ92" s="8"/>
    </row>
    <row r="93" spans="2:82">
      <c r="B93" s="5"/>
      <c r="F93" s="65" t="s">
        <v>2</v>
      </c>
      <c r="G93" s="90">
        <f t="shared" si="10"/>
        <v>0</v>
      </c>
      <c r="H93" s="77">
        <v>0</v>
      </c>
      <c r="I93" s="77">
        <v>0</v>
      </c>
      <c r="J93" s="77">
        <v>0</v>
      </c>
      <c r="K93" s="77">
        <v>0</v>
      </c>
      <c r="L93" s="77">
        <v>0</v>
      </c>
      <c r="M93" s="77">
        <v>0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7">
        <v>0</v>
      </c>
      <c r="U93" s="77">
        <v>0</v>
      </c>
      <c r="V93" s="77">
        <v>0</v>
      </c>
      <c r="W93" s="77">
        <v>0</v>
      </c>
      <c r="X93" s="77">
        <v>0</v>
      </c>
      <c r="Y93" s="77">
        <v>0</v>
      </c>
      <c r="Z93" s="77">
        <v>0</v>
      </c>
      <c r="AA93" s="77">
        <v>0</v>
      </c>
      <c r="AB93" s="77">
        <v>0</v>
      </c>
      <c r="AC93" s="77">
        <v>0</v>
      </c>
      <c r="AD93" s="77">
        <v>0</v>
      </c>
      <c r="AE93" s="77">
        <v>0</v>
      </c>
      <c r="AF93" s="77">
        <v>0</v>
      </c>
      <c r="AG93" s="77">
        <v>0</v>
      </c>
      <c r="AH93" s="77">
        <v>0</v>
      </c>
      <c r="AI93" s="77">
        <v>0</v>
      </c>
      <c r="AJ93" s="77">
        <v>0</v>
      </c>
      <c r="AK93" s="77">
        <v>0</v>
      </c>
      <c r="AL93" s="77">
        <v>0</v>
      </c>
      <c r="AM93" s="77">
        <v>0</v>
      </c>
      <c r="AN93" s="77">
        <v>0</v>
      </c>
      <c r="AO93" s="77">
        <v>0</v>
      </c>
      <c r="AP93" s="77">
        <v>0</v>
      </c>
      <c r="AQ93" s="8"/>
      <c r="AS93" s="21" t="s">
        <v>96</v>
      </c>
      <c r="AT93" s="21" t="s">
        <v>66</v>
      </c>
      <c r="AU93" s="99" t="e">
        <f>SUMIFS($H$21:$H$67,#REF!,#REF!,#REF!,AT93)</f>
        <v>#REF!</v>
      </c>
      <c r="AV93" s="98" t="e">
        <f>(SUMIFS('Premissas Operacionais'!H$89:H$247,'Premissas Operacionais'!#REF!,#REF!,'Premissas Operacionais'!#REF!,#REF!)+SUMIFS('Premissas Operacionais'!H$89:H$247,'Premissas Operacionais'!#REF!,#REF!,'Premissas Operacionais'!#REF!,$AS93))*$AU93/1000-H93</f>
        <v>#REF!</v>
      </c>
      <c r="AW93" s="98" t="e">
        <f>(SUMIFS('Premissas Operacionais'!I$89:I$247,'Premissas Operacionais'!#REF!,#REF!,'Premissas Operacionais'!#REF!,#REF!)+SUMIFS('Premissas Operacionais'!I$89:I$247,'Premissas Operacionais'!#REF!,#REF!,'Premissas Operacionais'!#REF!,$AS93))*$AU93/1000-I93</f>
        <v>#REF!</v>
      </c>
      <c r="AX93" s="98" t="e">
        <f>(SUMIFS('Premissas Operacionais'!J$89:J$247,'Premissas Operacionais'!#REF!,#REF!,'Premissas Operacionais'!#REF!,#REF!)+SUMIFS('Premissas Operacionais'!J$89:J$247,'Premissas Operacionais'!#REF!,#REF!,'Premissas Operacionais'!#REF!,$AS93))*$AU93/1000-J93</f>
        <v>#REF!</v>
      </c>
      <c r="AY93" s="98" t="e">
        <f>(SUMIFS('Premissas Operacionais'!K$89:K$247,'Premissas Operacionais'!#REF!,#REF!,'Premissas Operacionais'!#REF!,#REF!)+SUMIFS('Premissas Operacionais'!K$89:K$247,'Premissas Operacionais'!#REF!,#REF!,'Premissas Operacionais'!#REF!,$AS93))*$AU93/1000-K93</f>
        <v>#REF!</v>
      </c>
      <c r="AZ93" s="98" t="e">
        <f>(SUMIFS('Premissas Operacionais'!L$89:L$247,'Premissas Operacionais'!#REF!,#REF!,'Premissas Operacionais'!#REF!,#REF!)+SUMIFS('Premissas Operacionais'!L$89:L$247,'Premissas Operacionais'!#REF!,#REF!,'Premissas Operacionais'!#REF!,$AS93))*$AU93/1000-L93</f>
        <v>#REF!</v>
      </c>
      <c r="BA93" s="98" t="e">
        <f>(SUMIFS('Premissas Operacionais'!M$89:M$247,'Premissas Operacionais'!#REF!,#REF!,'Premissas Operacionais'!#REF!,#REF!)+SUMIFS('Premissas Operacionais'!M$89:M$247,'Premissas Operacionais'!#REF!,#REF!,'Premissas Operacionais'!#REF!,$AS93))*$AU93/1000-M93</f>
        <v>#REF!</v>
      </c>
      <c r="BB93" s="98" t="e">
        <f>(SUMIFS('Premissas Operacionais'!N$89:N$247,'Premissas Operacionais'!#REF!,#REF!,'Premissas Operacionais'!#REF!,#REF!)+SUMIFS('Premissas Operacionais'!N$89:N$247,'Premissas Operacionais'!#REF!,#REF!,'Premissas Operacionais'!#REF!,$AS93))*$AU93/1000-N93</f>
        <v>#REF!</v>
      </c>
      <c r="BC93" s="98" t="e">
        <f>(SUMIFS('Premissas Operacionais'!O$89:O$247,'Premissas Operacionais'!#REF!,#REF!,'Premissas Operacionais'!#REF!,#REF!)+SUMIFS('Premissas Operacionais'!O$89:O$247,'Premissas Operacionais'!#REF!,#REF!,'Premissas Operacionais'!#REF!,$AS93))*$AU93/1000-O93</f>
        <v>#REF!</v>
      </c>
      <c r="BD93" s="98" t="e">
        <f>(SUMIFS('Premissas Operacionais'!P$89:P$247,'Premissas Operacionais'!#REF!,#REF!,'Premissas Operacionais'!#REF!,#REF!)+SUMIFS('Premissas Operacionais'!P$89:P$247,'Premissas Operacionais'!#REF!,#REF!,'Premissas Operacionais'!#REF!,$AS93))*$AU93/1000-P93</f>
        <v>#REF!</v>
      </c>
      <c r="BE93" s="98" t="e">
        <f>(SUMIFS('Premissas Operacionais'!Q$89:Q$247,'Premissas Operacionais'!#REF!,#REF!,'Premissas Operacionais'!#REF!,#REF!)+SUMIFS('Premissas Operacionais'!Q$89:Q$247,'Premissas Operacionais'!#REF!,#REF!,'Premissas Operacionais'!#REF!,$AS93))*$AU93/1000-Q93</f>
        <v>#REF!</v>
      </c>
      <c r="BF93" s="98" t="e">
        <f>(SUMIFS('Premissas Operacionais'!R$89:R$247,'Premissas Operacionais'!#REF!,#REF!,'Premissas Operacionais'!#REF!,#REF!)+SUMIFS('Premissas Operacionais'!R$89:R$247,'Premissas Operacionais'!#REF!,#REF!,'Premissas Operacionais'!#REF!,$AS93))*$AU93/1000-R93</f>
        <v>#REF!</v>
      </c>
      <c r="BG93" s="98" t="e">
        <f>(SUMIFS('Premissas Operacionais'!S$89:S$247,'Premissas Operacionais'!#REF!,#REF!,'Premissas Operacionais'!#REF!,#REF!)+SUMIFS('Premissas Operacionais'!S$89:S$247,'Premissas Operacionais'!#REF!,#REF!,'Premissas Operacionais'!#REF!,$AS93))*$AU93/1000-S93</f>
        <v>#REF!</v>
      </c>
      <c r="BH93" s="98" t="e">
        <f>(SUMIFS('Premissas Operacionais'!T$89:T$247,'Premissas Operacionais'!#REF!,#REF!,'Premissas Operacionais'!#REF!,#REF!)+SUMIFS('Premissas Operacionais'!T$89:T$247,'Premissas Operacionais'!#REF!,#REF!,'Premissas Operacionais'!#REF!,$AS93))*$AU93/1000-T93</f>
        <v>#REF!</v>
      </c>
      <c r="BI93" s="98" t="e">
        <f>(SUMIFS('Premissas Operacionais'!U$89:U$247,'Premissas Operacionais'!#REF!,#REF!,'Premissas Operacionais'!#REF!,#REF!)+SUMIFS('Premissas Operacionais'!U$89:U$247,'Premissas Operacionais'!#REF!,#REF!,'Premissas Operacionais'!#REF!,$AS93))*$AU93/1000-U93</f>
        <v>#REF!</v>
      </c>
      <c r="BJ93" s="98" t="e">
        <f>(SUMIFS('Premissas Operacionais'!V$89:V$247,'Premissas Operacionais'!#REF!,#REF!,'Premissas Operacionais'!#REF!,#REF!)+SUMIFS('Premissas Operacionais'!V$89:V$247,'Premissas Operacionais'!#REF!,#REF!,'Premissas Operacionais'!#REF!,$AS93))*$AU93/1000-V93</f>
        <v>#REF!</v>
      </c>
      <c r="BK93" s="98" t="e">
        <f>(SUMIFS('Premissas Operacionais'!W$89:W$247,'Premissas Operacionais'!#REF!,#REF!,'Premissas Operacionais'!#REF!,#REF!)+SUMIFS('Premissas Operacionais'!W$89:W$247,'Premissas Operacionais'!#REF!,#REF!,'Premissas Operacionais'!#REF!,$AS93))*$AU93/1000-W93</f>
        <v>#REF!</v>
      </c>
      <c r="BL93" s="98" t="e">
        <f>(SUMIFS('Premissas Operacionais'!X$89:X$247,'Premissas Operacionais'!#REF!,#REF!,'Premissas Operacionais'!#REF!,#REF!)+SUMIFS('Premissas Operacionais'!X$89:X$247,'Premissas Operacionais'!#REF!,#REF!,'Premissas Operacionais'!#REF!,$AS93))*$AU93/1000-X93</f>
        <v>#REF!</v>
      </c>
      <c r="BM93" s="98" t="e">
        <f>(SUMIFS('Premissas Operacionais'!Y$89:Y$247,'Premissas Operacionais'!#REF!,#REF!,'Premissas Operacionais'!#REF!,#REF!)+SUMIFS('Premissas Operacionais'!Y$89:Y$247,'Premissas Operacionais'!#REF!,#REF!,'Premissas Operacionais'!#REF!,$AS93))*$AU93/1000-Y93</f>
        <v>#REF!</v>
      </c>
      <c r="BN93" s="98" t="e">
        <f>(SUMIFS('Premissas Operacionais'!Z$89:Z$247,'Premissas Operacionais'!#REF!,#REF!,'Premissas Operacionais'!#REF!,#REF!)+SUMIFS('Premissas Operacionais'!Z$89:Z$247,'Premissas Operacionais'!#REF!,#REF!,'Premissas Operacionais'!#REF!,$AS93))*$AU93/1000-Z93</f>
        <v>#REF!</v>
      </c>
      <c r="BO93" s="98" t="e">
        <f>(SUMIFS('Premissas Operacionais'!AA$89:AA$247,'Premissas Operacionais'!#REF!,#REF!,'Premissas Operacionais'!#REF!,#REF!)+SUMIFS('Premissas Operacionais'!AA$89:AA$247,'Premissas Operacionais'!#REF!,#REF!,'Premissas Operacionais'!#REF!,$AS93))*$AU93/1000-AA93</f>
        <v>#REF!</v>
      </c>
      <c r="BP93" s="98" t="e">
        <f>(SUMIFS('Premissas Operacionais'!AB$89:AB$247,'Premissas Operacionais'!#REF!,#REF!,'Premissas Operacionais'!#REF!,#REF!)+SUMIFS('Premissas Operacionais'!AB$89:AB$247,'Premissas Operacionais'!#REF!,#REF!,'Premissas Operacionais'!#REF!,$AS93))*$AU93/1000-AB93</f>
        <v>#REF!</v>
      </c>
      <c r="BQ93" s="98" t="e">
        <f>(SUMIFS('Premissas Operacionais'!AC$89:AC$247,'Premissas Operacionais'!#REF!,#REF!,'Premissas Operacionais'!#REF!,#REF!)+SUMIFS('Premissas Operacionais'!AC$89:AC$247,'Premissas Operacionais'!#REF!,#REF!,'Premissas Operacionais'!#REF!,$AS93))*$AU93/1000-AC93</f>
        <v>#REF!</v>
      </c>
      <c r="BR93" s="98" t="e">
        <f>(SUMIFS('Premissas Operacionais'!AD$89:AD$247,'Premissas Operacionais'!#REF!,#REF!,'Premissas Operacionais'!#REF!,#REF!)+SUMIFS('Premissas Operacionais'!AD$89:AD$247,'Premissas Operacionais'!#REF!,#REF!,'Premissas Operacionais'!#REF!,$AS93))*$AU93/1000-AD93</f>
        <v>#REF!</v>
      </c>
      <c r="BS93" s="98" t="e">
        <f>(SUMIFS('Premissas Operacionais'!AE$89:AE$247,'Premissas Operacionais'!#REF!,#REF!,'Premissas Operacionais'!#REF!,#REF!)+SUMIFS('Premissas Operacionais'!AE$89:AE$247,'Premissas Operacionais'!#REF!,#REF!,'Premissas Operacionais'!#REF!,$AS93))*$AU93/1000-AE93</f>
        <v>#REF!</v>
      </c>
      <c r="BT93" s="98" t="e">
        <f>(SUMIFS('Premissas Operacionais'!AF$89:AF$247,'Premissas Operacionais'!#REF!,#REF!,'Premissas Operacionais'!#REF!,#REF!)+SUMIFS('Premissas Operacionais'!AF$89:AF$247,'Premissas Operacionais'!#REF!,#REF!,'Premissas Operacionais'!#REF!,$AS93))*$AU93/1000-AF93</f>
        <v>#REF!</v>
      </c>
      <c r="BU93" s="98" t="e">
        <f>(SUMIFS('Premissas Operacionais'!AG$89:AG$247,'Premissas Operacionais'!#REF!,#REF!,'Premissas Operacionais'!#REF!,#REF!)+SUMIFS('Premissas Operacionais'!AG$89:AG$247,'Premissas Operacionais'!#REF!,#REF!,'Premissas Operacionais'!#REF!,$AS93))*$AU93/1000-AG93</f>
        <v>#REF!</v>
      </c>
      <c r="BV93" s="98" t="e">
        <f>(SUMIFS('Premissas Operacionais'!AH$89:AH$247,'Premissas Operacionais'!#REF!,#REF!,'Premissas Operacionais'!#REF!,#REF!)+SUMIFS('Premissas Operacionais'!AH$89:AH$247,'Premissas Operacionais'!#REF!,#REF!,'Premissas Operacionais'!#REF!,$AS93))*$AU93/1000-AH93</f>
        <v>#REF!</v>
      </c>
      <c r="BW93" s="98" t="e">
        <f>(SUMIFS('Premissas Operacionais'!AI$89:AI$247,'Premissas Operacionais'!#REF!,#REF!,'Premissas Operacionais'!#REF!,#REF!)+SUMIFS('Premissas Operacionais'!AI$89:AI$247,'Premissas Operacionais'!#REF!,#REF!,'Premissas Operacionais'!#REF!,$AS93))*$AU93/1000-AI93</f>
        <v>#REF!</v>
      </c>
      <c r="BX93" s="98" t="e">
        <f>(SUMIFS('Premissas Operacionais'!AJ$89:AJ$247,'Premissas Operacionais'!#REF!,#REF!,'Premissas Operacionais'!#REF!,#REF!)+SUMIFS('Premissas Operacionais'!AJ$89:AJ$247,'Premissas Operacionais'!#REF!,#REF!,'Premissas Operacionais'!#REF!,$AS93))*$AU93/1000-AJ93</f>
        <v>#REF!</v>
      </c>
      <c r="BY93" s="98" t="e">
        <f>(SUMIFS('Premissas Operacionais'!AK$89:AK$247,'Premissas Operacionais'!#REF!,#REF!,'Premissas Operacionais'!#REF!,#REF!)+SUMIFS('Premissas Operacionais'!AK$89:AK$247,'Premissas Operacionais'!#REF!,#REF!,'Premissas Operacionais'!#REF!,$AS93))*$AU93/1000-AK93</f>
        <v>#REF!</v>
      </c>
      <c r="BZ93" s="98" t="e">
        <f>(SUMIFS('Premissas Operacionais'!AL$89:AL$247,'Premissas Operacionais'!#REF!,#REF!,'Premissas Operacionais'!#REF!,#REF!)+SUMIFS('Premissas Operacionais'!AL$89:AL$247,'Premissas Operacionais'!#REF!,#REF!,'Premissas Operacionais'!#REF!,$AS93))*$AU93/1000-AL93</f>
        <v>#REF!</v>
      </c>
      <c r="CA93" s="98" t="e">
        <f>(SUMIFS('Premissas Operacionais'!AM$89:AM$247,'Premissas Operacionais'!#REF!,#REF!,'Premissas Operacionais'!#REF!,#REF!)+SUMIFS('Premissas Operacionais'!AM$89:AM$247,'Premissas Operacionais'!#REF!,#REF!,'Premissas Operacionais'!#REF!,$AS93))*$AU93/1000-AM93</f>
        <v>#REF!</v>
      </c>
      <c r="CB93" s="98" t="e">
        <f>(SUMIFS('Premissas Operacionais'!AN$89:AN$247,'Premissas Operacionais'!#REF!,#REF!,'Premissas Operacionais'!#REF!,#REF!)+SUMIFS('Premissas Operacionais'!AN$89:AN$247,'Premissas Operacionais'!#REF!,#REF!,'Premissas Operacionais'!#REF!,$AS93))*$AU93/1000-AN93</f>
        <v>#REF!</v>
      </c>
      <c r="CC93" s="98" t="e">
        <f>(SUMIFS('Premissas Operacionais'!AO$89:AO$247,'Premissas Operacionais'!#REF!,#REF!,'Premissas Operacionais'!#REF!,#REF!)+SUMIFS('Premissas Operacionais'!AO$89:AO$247,'Premissas Operacionais'!#REF!,#REF!,'Premissas Operacionais'!#REF!,$AS93))*$AU93/1000-AO93</f>
        <v>#REF!</v>
      </c>
      <c r="CD93" s="98" t="e">
        <f>(SUMIFS('Premissas Operacionais'!AP$89:AP$247,'Premissas Operacionais'!#REF!,#REF!,'Premissas Operacionais'!#REF!,#REF!)+SUMIFS('Premissas Operacionais'!AP$89:AP$247,'Premissas Operacionais'!#REF!,#REF!,'Premissas Operacionais'!#REF!,$AS93))*$AU93/1000-AP93</f>
        <v>#REF!</v>
      </c>
    </row>
    <row r="94" spans="2:82">
      <c r="B94" s="5"/>
      <c r="F94" s="65" t="s">
        <v>47</v>
      </c>
      <c r="G94" s="90">
        <f t="shared" si="10"/>
        <v>268621.5902275492</v>
      </c>
      <c r="H94" s="77">
        <v>4163.4792989999996</v>
      </c>
      <c r="I94" s="77">
        <v>4188.9559625156244</v>
      </c>
      <c r="J94" s="77">
        <v>5306.8868614002977</v>
      </c>
      <c r="K94" s="77">
        <v>6392.0764646718744</v>
      </c>
      <c r="L94" s="77">
        <v>7463.964079248809</v>
      </c>
      <c r="M94" s="77">
        <v>8430.2519230247763</v>
      </c>
      <c r="N94" s="77">
        <v>8251.8830204486621</v>
      </c>
      <c r="O94" s="77">
        <v>8073.5685605148419</v>
      </c>
      <c r="P94" s="77">
        <v>7955.7202536246095</v>
      </c>
      <c r="Q94" s="77">
        <v>7782.3998278067702</v>
      </c>
      <c r="R94" s="77">
        <v>7637.267670703126</v>
      </c>
      <c r="S94" s="77">
        <v>7694.7102885351578</v>
      </c>
      <c r="T94" s="77">
        <v>7751.2838670312503</v>
      </c>
      <c r="U94" s="77">
        <v>7808.5125335546863</v>
      </c>
      <c r="V94" s="77">
        <v>7865.5206317187494</v>
      </c>
      <c r="W94" s="77">
        <v>7902.5011228515614</v>
      </c>
      <c r="X94" s="77">
        <v>7940.1367020117177</v>
      </c>
      <c r="Y94" s="77">
        <v>7977.1171931445297</v>
      </c>
      <c r="Z94" s="77">
        <v>8014.5388209960929</v>
      </c>
      <c r="AA94" s="77">
        <v>8051.7332634374998</v>
      </c>
      <c r="AB94" s="77">
        <v>8071.0925483398423</v>
      </c>
      <c r="AC94" s="77">
        <v>8090.0173135742189</v>
      </c>
      <c r="AD94" s="77">
        <v>8109.1560301171867</v>
      </c>
      <c r="AE94" s="77">
        <v>8128.0741783007807</v>
      </c>
      <c r="AF94" s="77">
        <v>8147.4334632031241</v>
      </c>
      <c r="AG94" s="77">
        <v>8150.2479154687489</v>
      </c>
      <c r="AH94" s="77">
        <v>8153.2829360937494</v>
      </c>
      <c r="AI94" s="77">
        <v>8156.1040054101541</v>
      </c>
      <c r="AJ94" s="77">
        <v>8159.1390260351545</v>
      </c>
      <c r="AK94" s="77">
        <v>8161.7461440429688</v>
      </c>
      <c r="AL94" s="77">
        <v>8150.8566841406246</v>
      </c>
      <c r="AM94" s="77">
        <v>8139.7466558789056</v>
      </c>
      <c r="AN94" s="77">
        <v>8128.4292933593742</v>
      </c>
      <c r="AO94" s="77">
        <v>8117.53983345703</v>
      </c>
      <c r="AP94" s="77">
        <v>8106.2158538867188</v>
      </c>
      <c r="AQ94" s="8"/>
      <c r="AS94" s="21" t="s">
        <v>97</v>
      </c>
      <c r="AT94" s="21" t="s">
        <v>67</v>
      </c>
      <c r="AU94" s="99" t="e">
        <f>SUMIFS($H$21:$H$67,#REF!,#REF!,#REF!,AT94)</f>
        <v>#REF!</v>
      </c>
      <c r="AV94" s="98" t="e">
        <f>(SUMIFS('Premissas Operacionais'!H$89:H$247,'Premissas Operacionais'!#REF!,#REF!,'Premissas Operacionais'!#REF!,#REF!)+SUMIFS('Premissas Operacionais'!H$89:H$247,'Premissas Operacionais'!#REF!,#REF!,'Premissas Operacionais'!#REF!,$AS94))*$AU94/1000-H94</f>
        <v>#REF!</v>
      </c>
      <c r="AW94" s="98" t="e">
        <f>(SUMIFS('Premissas Operacionais'!I$89:I$247,'Premissas Operacionais'!#REF!,#REF!,'Premissas Operacionais'!#REF!,#REF!)+SUMIFS('Premissas Operacionais'!I$89:I$247,'Premissas Operacionais'!#REF!,#REF!,'Premissas Operacionais'!#REF!,$AS94))*$AU94/1000-I94</f>
        <v>#REF!</v>
      </c>
      <c r="AX94" s="98" t="e">
        <f>(SUMIFS('Premissas Operacionais'!J$89:J$247,'Premissas Operacionais'!#REF!,#REF!,'Premissas Operacionais'!#REF!,#REF!)+SUMIFS('Premissas Operacionais'!J$89:J$247,'Premissas Operacionais'!#REF!,#REF!,'Premissas Operacionais'!#REF!,$AS94))*$AU94/1000-J94</f>
        <v>#REF!</v>
      </c>
      <c r="AY94" s="98" t="e">
        <f>(SUMIFS('Premissas Operacionais'!K$89:K$247,'Premissas Operacionais'!#REF!,#REF!,'Premissas Operacionais'!#REF!,#REF!)+SUMIFS('Premissas Operacionais'!K$89:K$247,'Premissas Operacionais'!#REF!,#REF!,'Premissas Operacionais'!#REF!,$AS94))*$AU94/1000-K94</f>
        <v>#REF!</v>
      </c>
      <c r="AZ94" s="98" t="e">
        <f>(SUMIFS('Premissas Operacionais'!L$89:L$247,'Premissas Operacionais'!#REF!,#REF!,'Premissas Operacionais'!#REF!,#REF!)+SUMIFS('Premissas Operacionais'!L$89:L$247,'Premissas Operacionais'!#REF!,#REF!,'Premissas Operacionais'!#REF!,$AS94))*$AU94/1000-L94</f>
        <v>#REF!</v>
      </c>
      <c r="BA94" s="98" t="e">
        <f>(SUMIFS('Premissas Operacionais'!M$89:M$247,'Premissas Operacionais'!#REF!,#REF!,'Premissas Operacionais'!#REF!,#REF!)+SUMIFS('Premissas Operacionais'!M$89:M$247,'Premissas Operacionais'!#REF!,#REF!,'Premissas Operacionais'!#REF!,$AS94))*$AU94/1000-M94</f>
        <v>#REF!</v>
      </c>
      <c r="BB94" s="98" t="e">
        <f>(SUMIFS('Premissas Operacionais'!N$89:N$247,'Premissas Operacionais'!#REF!,#REF!,'Premissas Operacionais'!#REF!,#REF!)+SUMIFS('Premissas Operacionais'!N$89:N$247,'Premissas Operacionais'!#REF!,#REF!,'Premissas Operacionais'!#REF!,$AS94))*$AU94/1000-N94</f>
        <v>#REF!</v>
      </c>
      <c r="BC94" s="98" t="e">
        <f>(SUMIFS('Premissas Operacionais'!O$89:O$247,'Premissas Operacionais'!#REF!,#REF!,'Premissas Operacionais'!#REF!,#REF!)+SUMIFS('Premissas Operacionais'!O$89:O$247,'Premissas Operacionais'!#REF!,#REF!,'Premissas Operacionais'!#REF!,$AS94))*$AU94/1000-O94</f>
        <v>#REF!</v>
      </c>
      <c r="BD94" s="98" t="e">
        <f>(SUMIFS('Premissas Operacionais'!P$89:P$247,'Premissas Operacionais'!#REF!,#REF!,'Premissas Operacionais'!#REF!,#REF!)+SUMIFS('Premissas Operacionais'!P$89:P$247,'Premissas Operacionais'!#REF!,#REF!,'Premissas Operacionais'!#REF!,$AS94))*$AU94/1000-P94</f>
        <v>#REF!</v>
      </c>
      <c r="BE94" s="98" t="e">
        <f>(SUMIFS('Premissas Operacionais'!Q$89:Q$247,'Premissas Operacionais'!#REF!,#REF!,'Premissas Operacionais'!#REF!,#REF!)+SUMIFS('Premissas Operacionais'!Q$89:Q$247,'Premissas Operacionais'!#REF!,#REF!,'Premissas Operacionais'!#REF!,$AS94))*$AU94/1000-Q94</f>
        <v>#REF!</v>
      </c>
      <c r="BF94" s="98" t="e">
        <f>(SUMIFS('Premissas Operacionais'!R$89:R$247,'Premissas Operacionais'!#REF!,#REF!,'Premissas Operacionais'!#REF!,#REF!)+SUMIFS('Premissas Operacionais'!R$89:R$247,'Premissas Operacionais'!#REF!,#REF!,'Premissas Operacionais'!#REF!,$AS94))*$AU94/1000-R94</f>
        <v>#REF!</v>
      </c>
      <c r="BG94" s="98" t="e">
        <f>(SUMIFS('Premissas Operacionais'!S$89:S$247,'Premissas Operacionais'!#REF!,#REF!,'Premissas Operacionais'!#REF!,#REF!)+SUMIFS('Premissas Operacionais'!S$89:S$247,'Premissas Operacionais'!#REF!,#REF!,'Premissas Operacionais'!#REF!,$AS94))*$AU94/1000-S94</f>
        <v>#REF!</v>
      </c>
      <c r="BH94" s="98" t="e">
        <f>(SUMIFS('Premissas Operacionais'!T$89:T$247,'Premissas Operacionais'!#REF!,#REF!,'Premissas Operacionais'!#REF!,#REF!)+SUMIFS('Premissas Operacionais'!T$89:T$247,'Premissas Operacionais'!#REF!,#REF!,'Premissas Operacionais'!#REF!,$AS94))*$AU94/1000-T94</f>
        <v>#REF!</v>
      </c>
      <c r="BI94" s="98" t="e">
        <f>(SUMIFS('Premissas Operacionais'!U$89:U$247,'Premissas Operacionais'!#REF!,#REF!,'Premissas Operacionais'!#REF!,#REF!)+SUMIFS('Premissas Operacionais'!U$89:U$247,'Premissas Operacionais'!#REF!,#REF!,'Premissas Operacionais'!#REF!,$AS94))*$AU94/1000-U94</f>
        <v>#REF!</v>
      </c>
      <c r="BJ94" s="98" t="e">
        <f>(SUMIFS('Premissas Operacionais'!V$89:V$247,'Premissas Operacionais'!#REF!,#REF!,'Premissas Operacionais'!#REF!,#REF!)+SUMIFS('Premissas Operacionais'!V$89:V$247,'Premissas Operacionais'!#REF!,#REF!,'Premissas Operacionais'!#REF!,$AS94))*$AU94/1000-V94</f>
        <v>#REF!</v>
      </c>
      <c r="BK94" s="98" t="e">
        <f>(SUMIFS('Premissas Operacionais'!W$89:W$247,'Premissas Operacionais'!#REF!,#REF!,'Premissas Operacionais'!#REF!,#REF!)+SUMIFS('Premissas Operacionais'!W$89:W$247,'Premissas Operacionais'!#REF!,#REF!,'Premissas Operacionais'!#REF!,$AS94))*$AU94/1000-W94</f>
        <v>#REF!</v>
      </c>
      <c r="BL94" s="98" t="e">
        <f>(SUMIFS('Premissas Operacionais'!X$89:X$247,'Premissas Operacionais'!#REF!,#REF!,'Premissas Operacionais'!#REF!,#REF!)+SUMIFS('Premissas Operacionais'!X$89:X$247,'Premissas Operacionais'!#REF!,#REF!,'Premissas Operacionais'!#REF!,$AS94))*$AU94/1000-X94</f>
        <v>#REF!</v>
      </c>
      <c r="BM94" s="98" t="e">
        <f>(SUMIFS('Premissas Operacionais'!Y$89:Y$247,'Premissas Operacionais'!#REF!,#REF!,'Premissas Operacionais'!#REF!,#REF!)+SUMIFS('Premissas Operacionais'!Y$89:Y$247,'Premissas Operacionais'!#REF!,#REF!,'Premissas Operacionais'!#REF!,$AS94))*$AU94/1000-Y94</f>
        <v>#REF!</v>
      </c>
      <c r="BN94" s="98" t="e">
        <f>(SUMIFS('Premissas Operacionais'!Z$89:Z$247,'Premissas Operacionais'!#REF!,#REF!,'Premissas Operacionais'!#REF!,#REF!)+SUMIFS('Premissas Operacionais'!Z$89:Z$247,'Premissas Operacionais'!#REF!,#REF!,'Premissas Operacionais'!#REF!,$AS94))*$AU94/1000-Z94</f>
        <v>#REF!</v>
      </c>
      <c r="BO94" s="98" t="e">
        <f>(SUMIFS('Premissas Operacionais'!AA$89:AA$247,'Premissas Operacionais'!#REF!,#REF!,'Premissas Operacionais'!#REF!,#REF!)+SUMIFS('Premissas Operacionais'!AA$89:AA$247,'Premissas Operacionais'!#REF!,#REF!,'Premissas Operacionais'!#REF!,$AS94))*$AU94/1000-AA94</f>
        <v>#REF!</v>
      </c>
      <c r="BP94" s="98" t="e">
        <f>(SUMIFS('Premissas Operacionais'!AB$89:AB$247,'Premissas Operacionais'!#REF!,#REF!,'Premissas Operacionais'!#REF!,#REF!)+SUMIFS('Premissas Operacionais'!AB$89:AB$247,'Premissas Operacionais'!#REF!,#REF!,'Premissas Operacionais'!#REF!,$AS94))*$AU94/1000-AB94</f>
        <v>#REF!</v>
      </c>
      <c r="BQ94" s="98" t="e">
        <f>(SUMIFS('Premissas Operacionais'!AC$89:AC$247,'Premissas Operacionais'!#REF!,#REF!,'Premissas Operacionais'!#REF!,#REF!)+SUMIFS('Premissas Operacionais'!AC$89:AC$247,'Premissas Operacionais'!#REF!,#REF!,'Premissas Operacionais'!#REF!,$AS94))*$AU94/1000-AC94</f>
        <v>#REF!</v>
      </c>
      <c r="BR94" s="98" t="e">
        <f>(SUMIFS('Premissas Operacionais'!AD$89:AD$247,'Premissas Operacionais'!#REF!,#REF!,'Premissas Operacionais'!#REF!,#REF!)+SUMIFS('Premissas Operacionais'!AD$89:AD$247,'Premissas Operacionais'!#REF!,#REF!,'Premissas Operacionais'!#REF!,$AS94))*$AU94/1000-AD94</f>
        <v>#REF!</v>
      </c>
      <c r="BS94" s="98" t="e">
        <f>(SUMIFS('Premissas Operacionais'!AE$89:AE$247,'Premissas Operacionais'!#REF!,#REF!,'Premissas Operacionais'!#REF!,#REF!)+SUMIFS('Premissas Operacionais'!AE$89:AE$247,'Premissas Operacionais'!#REF!,#REF!,'Premissas Operacionais'!#REF!,$AS94))*$AU94/1000-AE94</f>
        <v>#REF!</v>
      </c>
      <c r="BT94" s="98" t="e">
        <f>(SUMIFS('Premissas Operacionais'!AF$89:AF$247,'Premissas Operacionais'!#REF!,#REF!,'Premissas Operacionais'!#REF!,#REF!)+SUMIFS('Premissas Operacionais'!AF$89:AF$247,'Premissas Operacionais'!#REF!,#REF!,'Premissas Operacionais'!#REF!,$AS94))*$AU94/1000-AF94</f>
        <v>#REF!</v>
      </c>
      <c r="BU94" s="98" t="e">
        <f>(SUMIFS('Premissas Operacionais'!AG$89:AG$247,'Premissas Operacionais'!#REF!,#REF!,'Premissas Operacionais'!#REF!,#REF!)+SUMIFS('Premissas Operacionais'!AG$89:AG$247,'Premissas Operacionais'!#REF!,#REF!,'Premissas Operacionais'!#REF!,$AS94))*$AU94/1000-AG94</f>
        <v>#REF!</v>
      </c>
      <c r="BV94" s="98" t="e">
        <f>(SUMIFS('Premissas Operacionais'!AH$89:AH$247,'Premissas Operacionais'!#REF!,#REF!,'Premissas Operacionais'!#REF!,#REF!)+SUMIFS('Premissas Operacionais'!AH$89:AH$247,'Premissas Operacionais'!#REF!,#REF!,'Premissas Operacionais'!#REF!,$AS94))*$AU94/1000-AH94</f>
        <v>#REF!</v>
      </c>
      <c r="BW94" s="98" t="e">
        <f>(SUMIFS('Premissas Operacionais'!AI$89:AI$247,'Premissas Operacionais'!#REF!,#REF!,'Premissas Operacionais'!#REF!,#REF!)+SUMIFS('Premissas Operacionais'!AI$89:AI$247,'Premissas Operacionais'!#REF!,#REF!,'Premissas Operacionais'!#REF!,$AS94))*$AU94/1000-AI94</f>
        <v>#REF!</v>
      </c>
      <c r="BX94" s="98" t="e">
        <f>(SUMIFS('Premissas Operacionais'!AJ$89:AJ$247,'Premissas Operacionais'!#REF!,#REF!,'Premissas Operacionais'!#REF!,#REF!)+SUMIFS('Premissas Operacionais'!AJ$89:AJ$247,'Premissas Operacionais'!#REF!,#REF!,'Premissas Operacionais'!#REF!,$AS94))*$AU94/1000-AJ94</f>
        <v>#REF!</v>
      </c>
      <c r="BY94" s="98" t="e">
        <f>(SUMIFS('Premissas Operacionais'!AK$89:AK$247,'Premissas Operacionais'!#REF!,#REF!,'Premissas Operacionais'!#REF!,#REF!)+SUMIFS('Premissas Operacionais'!AK$89:AK$247,'Premissas Operacionais'!#REF!,#REF!,'Premissas Operacionais'!#REF!,$AS94))*$AU94/1000-AK94</f>
        <v>#REF!</v>
      </c>
      <c r="BZ94" s="98" t="e">
        <f>(SUMIFS('Premissas Operacionais'!AL$89:AL$247,'Premissas Operacionais'!#REF!,#REF!,'Premissas Operacionais'!#REF!,#REF!)+SUMIFS('Premissas Operacionais'!AL$89:AL$247,'Premissas Operacionais'!#REF!,#REF!,'Premissas Operacionais'!#REF!,$AS94))*$AU94/1000-AL94</f>
        <v>#REF!</v>
      </c>
      <c r="CA94" s="98" t="e">
        <f>(SUMIFS('Premissas Operacionais'!AM$89:AM$247,'Premissas Operacionais'!#REF!,#REF!,'Premissas Operacionais'!#REF!,#REF!)+SUMIFS('Premissas Operacionais'!AM$89:AM$247,'Premissas Operacionais'!#REF!,#REF!,'Premissas Operacionais'!#REF!,$AS94))*$AU94/1000-AM94</f>
        <v>#REF!</v>
      </c>
      <c r="CB94" s="98" t="e">
        <f>(SUMIFS('Premissas Operacionais'!AN$89:AN$247,'Premissas Operacionais'!#REF!,#REF!,'Premissas Operacionais'!#REF!,#REF!)+SUMIFS('Premissas Operacionais'!AN$89:AN$247,'Premissas Operacionais'!#REF!,#REF!,'Premissas Operacionais'!#REF!,$AS94))*$AU94/1000-AN94</f>
        <v>#REF!</v>
      </c>
      <c r="CC94" s="98" t="e">
        <f>(SUMIFS('Premissas Operacionais'!AO$89:AO$247,'Premissas Operacionais'!#REF!,#REF!,'Premissas Operacionais'!#REF!,#REF!)+SUMIFS('Premissas Operacionais'!AO$89:AO$247,'Premissas Operacionais'!#REF!,#REF!,'Premissas Operacionais'!#REF!,$AS94))*$AU94/1000-AO94</f>
        <v>#REF!</v>
      </c>
      <c r="CD94" s="98" t="e">
        <f>(SUMIFS('Premissas Operacionais'!AP$89:AP$247,'Premissas Operacionais'!#REF!,#REF!,'Premissas Operacionais'!#REF!,#REF!)+SUMIFS('Premissas Operacionais'!AP$89:AP$247,'Premissas Operacionais'!#REF!,#REF!,'Premissas Operacionais'!#REF!,$AS94))*$AU94/1000-AP94</f>
        <v>#REF!</v>
      </c>
    </row>
    <row r="95" spans="2:82">
      <c r="B95" s="5"/>
      <c r="F95" s="65" t="s">
        <v>48</v>
      </c>
      <c r="G95" s="90">
        <f t="shared" si="10"/>
        <v>11911.339990590173</v>
      </c>
      <c r="H95" s="77">
        <v>175.76660974090913</v>
      </c>
      <c r="I95" s="77">
        <v>178.16779293409095</v>
      </c>
      <c r="J95" s="77">
        <v>227.42126914217172</v>
      </c>
      <c r="K95" s="77">
        <v>276.01064458863641</v>
      </c>
      <c r="L95" s="77">
        <v>324.76646958777781</v>
      </c>
      <c r="M95" s="77">
        <v>369.64557495674251</v>
      </c>
      <c r="N95" s="77">
        <v>364.6424904544192</v>
      </c>
      <c r="O95" s="77">
        <v>359.56328924382581</v>
      </c>
      <c r="P95" s="77">
        <v>354.31481398289776</v>
      </c>
      <c r="Q95" s="77">
        <v>346.59584040472225</v>
      </c>
      <c r="R95" s="77">
        <v>340.13225551136361</v>
      </c>
      <c r="S95" s="77">
        <v>342.6905116846591</v>
      </c>
      <c r="T95" s="77">
        <v>345.21006444696974</v>
      </c>
      <c r="U95" s="77">
        <v>347.7587921155303</v>
      </c>
      <c r="V95" s="77">
        <v>350.29769658333339</v>
      </c>
      <c r="W95" s="77">
        <v>351.94465442234849</v>
      </c>
      <c r="X95" s="77">
        <v>353.62078716761368</v>
      </c>
      <c r="Y95" s="77">
        <v>355.26774500662884</v>
      </c>
      <c r="Z95" s="77">
        <v>356.9343492471591</v>
      </c>
      <c r="AA95" s="77">
        <v>358.59083559090914</v>
      </c>
      <c r="AB95" s="77">
        <v>359.45301792140162</v>
      </c>
      <c r="AC95" s="77">
        <v>360.29584854640154</v>
      </c>
      <c r="AD95" s="77">
        <v>361.14820767613639</v>
      </c>
      <c r="AE95" s="77">
        <v>361.99074360511366</v>
      </c>
      <c r="AF95" s="77">
        <v>362.85292593560609</v>
      </c>
      <c r="AG95" s="77">
        <v>362.97826997727276</v>
      </c>
      <c r="AH95" s="77">
        <v>363.11343721969706</v>
      </c>
      <c r="AI95" s="77">
        <v>363.23907595738643</v>
      </c>
      <c r="AJ95" s="77">
        <v>363.37424319981062</v>
      </c>
      <c r="AK95" s="77">
        <v>363.49035343276518</v>
      </c>
      <c r="AL95" s="77">
        <v>363.00538201136374</v>
      </c>
      <c r="AM95" s="77">
        <v>362.5105873892046</v>
      </c>
      <c r="AN95" s="77">
        <v>362.00655895833336</v>
      </c>
      <c r="AO95" s="77">
        <v>361.52158753693186</v>
      </c>
      <c r="AP95" s="77">
        <v>361.01726441003791</v>
      </c>
      <c r="AQ95" s="8"/>
      <c r="AS95" s="21" t="s">
        <v>98</v>
      </c>
      <c r="AT95" s="21" t="s">
        <v>68</v>
      </c>
      <c r="AU95" s="99" t="e">
        <f>SUMIFS($H$21:$H$67,#REF!,#REF!,#REF!,AT95)</f>
        <v>#REF!</v>
      </c>
      <c r="AV95" s="98" t="e">
        <f>(SUMIFS('Premissas Operacionais'!H$89:H$247,'Premissas Operacionais'!#REF!,#REF!,'Premissas Operacionais'!#REF!,#REF!)+SUMIFS('Premissas Operacionais'!H$89:H$247,'Premissas Operacionais'!#REF!,#REF!,'Premissas Operacionais'!#REF!,$AS95))*$AU95/1000-H95</f>
        <v>#REF!</v>
      </c>
      <c r="AW95" s="98" t="e">
        <f>(SUMIFS('Premissas Operacionais'!I$89:I$247,'Premissas Operacionais'!#REF!,#REF!,'Premissas Operacionais'!#REF!,#REF!)+SUMIFS('Premissas Operacionais'!I$89:I$247,'Premissas Operacionais'!#REF!,#REF!,'Premissas Operacionais'!#REF!,$AS95))*$AU95/1000-I95</f>
        <v>#REF!</v>
      </c>
      <c r="AX95" s="98" t="e">
        <f>(SUMIFS('Premissas Operacionais'!J$89:J$247,'Premissas Operacionais'!#REF!,#REF!,'Premissas Operacionais'!#REF!,#REF!)+SUMIFS('Premissas Operacionais'!J$89:J$247,'Premissas Operacionais'!#REF!,#REF!,'Premissas Operacionais'!#REF!,$AS95))*$AU95/1000-J95</f>
        <v>#REF!</v>
      </c>
      <c r="AY95" s="98" t="e">
        <f>(SUMIFS('Premissas Operacionais'!K$89:K$247,'Premissas Operacionais'!#REF!,#REF!,'Premissas Operacionais'!#REF!,#REF!)+SUMIFS('Premissas Operacionais'!K$89:K$247,'Premissas Operacionais'!#REF!,#REF!,'Premissas Operacionais'!#REF!,$AS95))*$AU95/1000-K95</f>
        <v>#REF!</v>
      </c>
      <c r="AZ95" s="98" t="e">
        <f>(SUMIFS('Premissas Operacionais'!L$89:L$247,'Premissas Operacionais'!#REF!,#REF!,'Premissas Operacionais'!#REF!,#REF!)+SUMIFS('Premissas Operacionais'!L$89:L$247,'Premissas Operacionais'!#REF!,#REF!,'Premissas Operacionais'!#REF!,$AS95))*$AU95/1000-L95</f>
        <v>#REF!</v>
      </c>
      <c r="BA95" s="98" t="e">
        <f>(SUMIFS('Premissas Operacionais'!M$89:M$247,'Premissas Operacionais'!#REF!,#REF!,'Premissas Operacionais'!#REF!,#REF!)+SUMIFS('Premissas Operacionais'!M$89:M$247,'Premissas Operacionais'!#REF!,#REF!,'Premissas Operacionais'!#REF!,$AS95))*$AU95/1000-M95</f>
        <v>#REF!</v>
      </c>
      <c r="BB95" s="98" t="e">
        <f>(SUMIFS('Premissas Operacionais'!N$89:N$247,'Premissas Operacionais'!#REF!,#REF!,'Premissas Operacionais'!#REF!,#REF!)+SUMIFS('Premissas Operacionais'!N$89:N$247,'Premissas Operacionais'!#REF!,#REF!,'Premissas Operacionais'!#REF!,$AS95))*$AU95/1000-N95</f>
        <v>#REF!</v>
      </c>
      <c r="BC95" s="98" t="e">
        <f>(SUMIFS('Premissas Operacionais'!O$89:O$247,'Premissas Operacionais'!#REF!,#REF!,'Premissas Operacionais'!#REF!,#REF!)+SUMIFS('Premissas Operacionais'!O$89:O$247,'Premissas Operacionais'!#REF!,#REF!,'Premissas Operacionais'!#REF!,$AS95))*$AU95/1000-O95</f>
        <v>#REF!</v>
      </c>
      <c r="BD95" s="98" t="e">
        <f>(SUMIFS('Premissas Operacionais'!P$89:P$247,'Premissas Operacionais'!#REF!,#REF!,'Premissas Operacionais'!#REF!,#REF!)+SUMIFS('Premissas Operacionais'!P$89:P$247,'Premissas Operacionais'!#REF!,#REF!,'Premissas Operacionais'!#REF!,$AS95))*$AU95/1000-P95</f>
        <v>#REF!</v>
      </c>
      <c r="BE95" s="98" t="e">
        <f>(SUMIFS('Premissas Operacionais'!Q$89:Q$247,'Premissas Operacionais'!#REF!,#REF!,'Premissas Operacionais'!#REF!,#REF!)+SUMIFS('Premissas Operacionais'!Q$89:Q$247,'Premissas Operacionais'!#REF!,#REF!,'Premissas Operacionais'!#REF!,$AS95))*$AU95/1000-Q95</f>
        <v>#REF!</v>
      </c>
      <c r="BF95" s="98" t="e">
        <f>(SUMIFS('Premissas Operacionais'!R$89:R$247,'Premissas Operacionais'!#REF!,#REF!,'Premissas Operacionais'!#REF!,#REF!)+SUMIFS('Premissas Operacionais'!R$89:R$247,'Premissas Operacionais'!#REF!,#REF!,'Premissas Operacionais'!#REF!,$AS95))*$AU95/1000-R95</f>
        <v>#REF!</v>
      </c>
      <c r="BG95" s="98" t="e">
        <f>(SUMIFS('Premissas Operacionais'!S$89:S$247,'Premissas Operacionais'!#REF!,#REF!,'Premissas Operacionais'!#REF!,#REF!)+SUMIFS('Premissas Operacionais'!S$89:S$247,'Premissas Operacionais'!#REF!,#REF!,'Premissas Operacionais'!#REF!,$AS95))*$AU95/1000-S95</f>
        <v>#REF!</v>
      </c>
      <c r="BH95" s="98" t="e">
        <f>(SUMIFS('Premissas Operacionais'!T$89:T$247,'Premissas Operacionais'!#REF!,#REF!,'Premissas Operacionais'!#REF!,#REF!)+SUMIFS('Premissas Operacionais'!T$89:T$247,'Premissas Operacionais'!#REF!,#REF!,'Premissas Operacionais'!#REF!,$AS95))*$AU95/1000-T95</f>
        <v>#REF!</v>
      </c>
      <c r="BI95" s="98" t="e">
        <f>(SUMIFS('Premissas Operacionais'!U$89:U$247,'Premissas Operacionais'!#REF!,#REF!,'Premissas Operacionais'!#REF!,#REF!)+SUMIFS('Premissas Operacionais'!U$89:U$247,'Premissas Operacionais'!#REF!,#REF!,'Premissas Operacionais'!#REF!,$AS95))*$AU95/1000-U95</f>
        <v>#REF!</v>
      </c>
      <c r="BJ95" s="98" t="e">
        <f>(SUMIFS('Premissas Operacionais'!V$89:V$247,'Premissas Operacionais'!#REF!,#REF!,'Premissas Operacionais'!#REF!,#REF!)+SUMIFS('Premissas Operacionais'!V$89:V$247,'Premissas Operacionais'!#REF!,#REF!,'Premissas Operacionais'!#REF!,$AS95))*$AU95/1000-V95</f>
        <v>#REF!</v>
      </c>
      <c r="BK95" s="98" t="e">
        <f>(SUMIFS('Premissas Operacionais'!W$89:W$247,'Premissas Operacionais'!#REF!,#REF!,'Premissas Operacionais'!#REF!,#REF!)+SUMIFS('Premissas Operacionais'!W$89:W$247,'Premissas Operacionais'!#REF!,#REF!,'Premissas Operacionais'!#REF!,$AS95))*$AU95/1000-W95</f>
        <v>#REF!</v>
      </c>
      <c r="BL95" s="98" t="e">
        <f>(SUMIFS('Premissas Operacionais'!X$89:X$247,'Premissas Operacionais'!#REF!,#REF!,'Premissas Operacionais'!#REF!,#REF!)+SUMIFS('Premissas Operacionais'!X$89:X$247,'Premissas Operacionais'!#REF!,#REF!,'Premissas Operacionais'!#REF!,$AS95))*$AU95/1000-X95</f>
        <v>#REF!</v>
      </c>
      <c r="BM95" s="98" t="e">
        <f>(SUMIFS('Premissas Operacionais'!Y$89:Y$247,'Premissas Operacionais'!#REF!,#REF!,'Premissas Operacionais'!#REF!,#REF!)+SUMIFS('Premissas Operacionais'!Y$89:Y$247,'Premissas Operacionais'!#REF!,#REF!,'Premissas Operacionais'!#REF!,$AS95))*$AU95/1000-Y95</f>
        <v>#REF!</v>
      </c>
      <c r="BN95" s="98" t="e">
        <f>(SUMIFS('Premissas Operacionais'!Z$89:Z$247,'Premissas Operacionais'!#REF!,#REF!,'Premissas Operacionais'!#REF!,#REF!)+SUMIFS('Premissas Operacionais'!Z$89:Z$247,'Premissas Operacionais'!#REF!,#REF!,'Premissas Operacionais'!#REF!,$AS95))*$AU95/1000-Z95</f>
        <v>#REF!</v>
      </c>
      <c r="BO95" s="98" t="e">
        <f>(SUMIFS('Premissas Operacionais'!AA$89:AA$247,'Premissas Operacionais'!#REF!,#REF!,'Premissas Operacionais'!#REF!,#REF!)+SUMIFS('Premissas Operacionais'!AA$89:AA$247,'Premissas Operacionais'!#REF!,#REF!,'Premissas Operacionais'!#REF!,$AS95))*$AU95/1000-AA95</f>
        <v>#REF!</v>
      </c>
      <c r="BP95" s="98" t="e">
        <f>(SUMIFS('Premissas Operacionais'!AB$89:AB$247,'Premissas Operacionais'!#REF!,#REF!,'Premissas Operacionais'!#REF!,#REF!)+SUMIFS('Premissas Operacionais'!AB$89:AB$247,'Premissas Operacionais'!#REF!,#REF!,'Premissas Operacionais'!#REF!,$AS95))*$AU95/1000-AB95</f>
        <v>#REF!</v>
      </c>
      <c r="BQ95" s="98" t="e">
        <f>(SUMIFS('Premissas Operacionais'!AC$89:AC$247,'Premissas Operacionais'!#REF!,#REF!,'Premissas Operacionais'!#REF!,#REF!)+SUMIFS('Premissas Operacionais'!AC$89:AC$247,'Premissas Operacionais'!#REF!,#REF!,'Premissas Operacionais'!#REF!,$AS95))*$AU95/1000-AC95</f>
        <v>#REF!</v>
      </c>
      <c r="BR95" s="98" t="e">
        <f>(SUMIFS('Premissas Operacionais'!AD$89:AD$247,'Premissas Operacionais'!#REF!,#REF!,'Premissas Operacionais'!#REF!,#REF!)+SUMIFS('Premissas Operacionais'!AD$89:AD$247,'Premissas Operacionais'!#REF!,#REF!,'Premissas Operacionais'!#REF!,$AS95))*$AU95/1000-AD95</f>
        <v>#REF!</v>
      </c>
      <c r="BS95" s="98" t="e">
        <f>(SUMIFS('Premissas Operacionais'!AE$89:AE$247,'Premissas Operacionais'!#REF!,#REF!,'Premissas Operacionais'!#REF!,#REF!)+SUMIFS('Premissas Operacionais'!AE$89:AE$247,'Premissas Operacionais'!#REF!,#REF!,'Premissas Operacionais'!#REF!,$AS95))*$AU95/1000-AE95</f>
        <v>#REF!</v>
      </c>
      <c r="BT95" s="98" t="e">
        <f>(SUMIFS('Premissas Operacionais'!AF$89:AF$247,'Premissas Operacionais'!#REF!,#REF!,'Premissas Operacionais'!#REF!,#REF!)+SUMIFS('Premissas Operacionais'!AF$89:AF$247,'Premissas Operacionais'!#REF!,#REF!,'Premissas Operacionais'!#REF!,$AS95))*$AU95/1000-AF95</f>
        <v>#REF!</v>
      </c>
      <c r="BU95" s="98" t="e">
        <f>(SUMIFS('Premissas Operacionais'!AG$89:AG$247,'Premissas Operacionais'!#REF!,#REF!,'Premissas Operacionais'!#REF!,#REF!)+SUMIFS('Premissas Operacionais'!AG$89:AG$247,'Premissas Operacionais'!#REF!,#REF!,'Premissas Operacionais'!#REF!,$AS95))*$AU95/1000-AG95</f>
        <v>#REF!</v>
      </c>
      <c r="BV95" s="98" t="e">
        <f>(SUMIFS('Premissas Operacionais'!AH$89:AH$247,'Premissas Operacionais'!#REF!,#REF!,'Premissas Operacionais'!#REF!,#REF!)+SUMIFS('Premissas Operacionais'!AH$89:AH$247,'Premissas Operacionais'!#REF!,#REF!,'Premissas Operacionais'!#REF!,$AS95))*$AU95/1000-AH95</f>
        <v>#REF!</v>
      </c>
      <c r="BW95" s="98" t="e">
        <f>(SUMIFS('Premissas Operacionais'!AI$89:AI$247,'Premissas Operacionais'!#REF!,#REF!,'Premissas Operacionais'!#REF!,#REF!)+SUMIFS('Premissas Operacionais'!AI$89:AI$247,'Premissas Operacionais'!#REF!,#REF!,'Premissas Operacionais'!#REF!,$AS95))*$AU95/1000-AI95</f>
        <v>#REF!</v>
      </c>
      <c r="BX95" s="98" t="e">
        <f>(SUMIFS('Premissas Operacionais'!AJ$89:AJ$247,'Premissas Operacionais'!#REF!,#REF!,'Premissas Operacionais'!#REF!,#REF!)+SUMIFS('Premissas Operacionais'!AJ$89:AJ$247,'Premissas Operacionais'!#REF!,#REF!,'Premissas Operacionais'!#REF!,$AS95))*$AU95/1000-AJ95</f>
        <v>#REF!</v>
      </c>
      <c r="BY95" s="98" t="e">
        <f>(SUMIFS('Premissas Operacionais'!AK$89:AK$247,'Premissas Operacionais'!#REF!,#REF!,'Premissas Operacionais'!#REF!,#REF!)+SUMIFS('Premissas Operacionais'!AK$89:AK$247,'Premissas Operacionais'!#REF!,#REF!,'Premissas Operacionais'!#REF!,$AS95))*$AU95/1000-AK95</f>
        <v>#REF!</v>
      </c>
      <c r="BZ95" s="98" t="e">
        <f>(SUMIFS('Premissas Operacionais'!AL$89:AL$247,'Premissas Operacionais'!#REF!,#REF!,'Premissas Operacionais'!#REF!,#REF!)+SUMIFS('Premissas Operacionais'!AL$89:AL$247,'Premissas Operacionais'!#REF!,#REF!,'Premissas Operacionais'!#REF!,$AS95))*$AU95/1000-AL95</f>
        <v>#REF!</v>
      </c>
      <c r="CA95" s="98" t="e">
        <f>(SUMIFS('Premissas Operacionais'!AM$89:AM$247,'Premissas Operacionais'!#REF!,#REF!,'Premissas Operacionais'!#REF!,#REF!)+SUMIFS('Premissas Operacionais'!AM$89:AM$247,'Premissas Operacionais'!#REF!,#REF!,'Premissas Operacionais'!#REF!,$AS95))*$AU95/1000-AM95</f>
        <v>#REF!</v>
      </c>
      <c r="CB95" s="98" t="e">
        <f>(SUMIFS('Premissas Operacionais'!AN$89:AN$247,'Premissas Operacionais'!#REF!,#REF!,'Premissas Operacionais'!#REF!,#REF!)+SUMIFS('Premissas Operacionais'!AN$89:AN$247,'Premissas Operacionais'!#REF!,#REF!,'Premissas Operacionais'!#REF!,$AS95))*$AU95/1000-AN95</f>
        <v>#REF!</v>
      </c>
      <c r="CC95" s="98" t="e">
        <f>(SUMIFS('Premissas Operacionais'!AO$89:AO$247,'Premissas Operacionais'!#REF!,#REF!,'Premissas Operacionais'!#REF!,#REF!)+SUMIFS('Premissas Operacionais'!AO$89:AO$247,'Premissas Operacionais'!#REF!,#REF!,'Premissas Operacionais'!#REF!,$AS95))*$AU95/1000-AO95</f>
        <v>#REF!</v>
      </c>
      <c r="CD95" s="98" t="e">
        <f>(SUMIFS('Premissas Operacionais'!AP$89:AP$247,'Premissas Operacionais'!#REF!,#REF!,'Premissas Operacionais'!#REF!,#REF!)+SUMIFS('Premissas Operacionais'!AP$89:AP$247,'Premissas Operacionais'!#REF!,#REF!,'Premissas Operacionais'!#REF!,$AS95))*$AU95/1000-AP95</f>
        <v>#REF!</v>
      </c>
    </row>
    <row r="96" spans="2:82">
      <c r="B96" s="5"/>
      <c r="F96" s="65" t="s">
        <v>49</v>
      </c>
      <c r="G96" s="90">
        <f t="shared" si="10"/>
        <v>1503.6099210891209</v>
      </c>
      <c r="H96" s="77">
        <v>22.187631149090908</v>
      </c>
      <c r="I96" s="77">
        <v>22.490740864242419</v>
      </c>
      <c r="J96" s="77">
        <v>28.70817866159371</v>
      </c>
      <c r="K96" s="77">
        <v>34.841784707474744</v>
      </c>
      <c r="L96" s="77">
        <v>40.996402259950614</v>
      </c>
      <c r="M96" s="77">
        <v>46.661647995164984</v>
      </c>
      <c r="N96" s="77">
        <v>46.030091218204262</v>
      </c>
      <c r="O96" s="77">
        <v>45.388925964127942</v>
      </c>
      <c r="P96" s="77">
        <v>44.72639265728283</v>
      </c>
      <c r="Q96" s="77">
        <v>43.751999745827149</v>
      </c>
      <c r="R96" s="77">
        <v>42.936078919191914</v>
      </c>
      <c r="S96" s="77">
        <v>43.259016503535349</v>
      </c>
      <c r="T96" s="77">
        <v>43.577068421548816</v>
      </c>
      <c r="U96" s="77">
        <v>43.898803189562287</v>
      </c>
      <c r="V96" s="77">
        <v>44.219297940740731</v>
      </c>
      <c r="W96" s="77">
        <v>44.427199163299662</v>
      </c>
      <c r="X96" s="77">
        <v>44.638783235858583</v>
      </c>
      <c r="Y96" s="77">
        <v>44.846684458417499</v>
      </c>
      <c r="Z96" s="77">
        <v>45.057065714646455</v>
      </c>
      <c r="AA96" s="77">
        <v>45.266169753535351</v>
      </c>
      <c r="AB96" s="77">
        <v>45.375006031144771</v>
      </c>
      <c r="AC96" s="77">
        <v>45.481399475589221</v>
      </c>
      <c r="AD96" s="77">
        <v>45.588995736363628</v>
      </c>
      <c r="AE96" s="77">
        <v>45.695351980303016</v>
      </c>
      <c r="AF96" s="77">
        <v>45.804188257912458</v>
      </c>
      <c r="AG96" s="77">
        <v>45.820010872727266</v>
      </c>
      <c r="AH96" s="77">
        <v>45.837073504377102</v>
      </c>
      <c r="AI96" s="77">
        <v>45.852933319696959</v>
      </c>
      <c r="AJ96" s="77">
        <v>45.869995951346795</v>
      </c>
      <c r="AK96" s="77">
        <v>45.884652950336701</v>
      </c>
      <c r="AL96" s="77">
        <v>45.823433319191921</v>
      </c>
      <c r="AM96" s="77">
        <v>45.760973671212113</v>
      </c>
      <c r="AN96" s="77">
        <v>45.697348407407404</v>
      </c>
      <c r="AO96" s="77">
        <v>45.636128776262623</v>
      </c>
      <c r="AP96" s="77">
        <v>45.572466311952859</v>
      </c>
      <c r="AQ96" s="8"/>
      <c r="AS96" s="21" t="s">
        <v>99</v>
      </c>
      <c r="AT96" s="21" t="s">
        <v>69</v>
      </c>
      <c r="AU96" s="99" t="e">
        <f>SUMIFS($H$21:$H$67,#REF!,#REF!,#REF!,AT96)</f>
        <v>#REF!</v>
      </c>
      <c r="AV96" s="98" t="e">
        <f>(SUMIFS('Premissas Operacionais'!H$89:H$247,'Premissas Operacionais'!#REF!,#REF!,'Premissas Operacionais'!#REF!,#REF!)+SUMIFS('Premissas Operacionais'!H$89:H$247,'Premissas Operacionais'!#REF!,#REF!,'Premissas Operacionais'!#REF!,$AS96))*$AU96/1000-H96</f>
        <v>#REF!</v>
      </c>
      <c r="AW96" s="98" t="e">
        <f>(SUMIFS('Premissas Operacionais'!I$89:I$247,'Premissas Operacionais'!#REF!,#REF!,'Premissas Operacionais'!#REF!,#REF!)+SUMIFS('Premissas Operacionais'!I$89:I$247,'Premissas Operacionais'!#REF!,#REF!,'Premissas Operacionais'!#REF!,$AS96))*$AU96/1000-I96</f>
        <v>#REF!</v>
      </c>
      <c r="AX96" s="98" t="e">
        <f>(SUMIFS('Premissas Operacionais'!J$89:J$247,'Premissas Operacionais'!#REF!,#REF!,'Premissas Operacionais'!#REF!,#REF!)+SUMIFS('Premissas Operacionais'!J$89:J$247,'Premissas Operacionais'!#REF!,#REF!,'Premissas Operacionais'!#REF!,$AS96))*$AU96/1000-J96</f>
        <v>#REF!</v>
      </c>
      <c r="AY96" s="98" t="e">
        <f>(SUMIFS('Premissas Operacionais'!K$89:K$247,'Premissas Operacionais'!#REF!,#REF!,'Premissas Operacionais'!#REF!,#REF!)+SUMIFS('Premissas Operacionais'!K$89:K$247,'Premissas Operacionais'!#REF!,#REF!,'Premissas Operacionais'!#REF!,$AS96))*$AU96/1000-K96</f>
        <v>#REF!</v>
      </c>
      <c r="AZ96" s="98" t="e">
        <f>(SUMIFS('Premissas Operacionais'!L$89:L$247,'Premissas Operacionais'!#REF!,#REF!,'Premissas Operacionais'!#REF!,#REF!)+SUMIFS('Premissas Operacionais'!L$89:L$247,'Premissas Operacionais'!#REF!,#REF!,'Premissas Operacionais'!#REF!,$AS96))*$AU96/1000-L96</f>
        <v>#REF!</v>
      </c>
      <c r="BA96" s="98" t="e">
        <f>(SUMIFS('Premissas Operacionais'!M$89:M$247,'Premissas Operacionais'!#REF!,#REF!,'Premissas Operacionais'!#REF!,#REF!)+SUMIFS('Premissas Operacionais'!M$89:M$247,'Premissas Operacionais'!#REF!,#REF!,'Premissas Operacionais'!#REF!,$AS96))*$AU96/1000-M96</f>
        <v>#REF!</v>
      </c>
      <c r="BB96" s="98" t="e">
        <f>(SUMIFS('Premissas Operacionais'!N$89:N$247,'Premissas Operacionais'!#REF!,#REF!,'Premissas Operacionais'!#REF!,#REF!)+SUMIFS('Premissas Operacionais'!N$89:N$247,'Premissas Operacionais'!#REF!,#REF!,'Premissas Operacionais'!#REF!,$AS96))*$AU96/1000-N96</f>
        <v>#REF!</v>
      </c>
      <c r="BC96" s="98" t="e">
        <f>(SUMIFS('Premissas Operacionais'!O$89:O$247,'Premissas Operacionais'!#REF!,#REF!,'Premissas Operacionais'!#REF!,#REF!)+SUMIFS('Premissas Operacionais'!O$89:O$247,'Premissas Operacionais'!#REF!,#REF!,'Premissas Operacionais'!#REF!,$AS96))*$AU96/1000-O96</f>
        <v>#REF!</v>
      </c>
      <c r="BD96" s="98" t="e">
        <f>(SUMIFS('Premissas Operacionais'!P$89:P$247,'Premissas Operacionais'!#REF!,#REF!,'Premissas Operacionais'!#REF!,#REF!)+SUMIFS('Premissas Operacionais'!P$89:P$247,'Premissas Operacionais'!#REF!,#REF!,'Premissas Operacionais'!#REF!,$AS96))*$AU96/1000-P96</f>
        <v>#REF!</v>
      </c>
      <c r="BE96" s="98" t="e">
        <f>(SUMIFS('Premissas Operacionais'!Q$89:Q$247,'Premissas Operacionais'!#REF!,#REF!,'Premissas Operacionais'!#REF!,#REF!)+SUMIFS('Premissas Operacionais'!Q$89:Q$247,'Premissas Operacionais'!#REF!,#REF!,'Premissas Operacionais'!#REF!,$AS96))*$AU96/1000-Q96</f>
        <v>#REF!</v>
      </c>
      <c r="BF96" s="98" t="e">
        <f>(SUMIFS('Premissas Operacionais'!R$89:R$247,'Premissas Operacionais'!#REF!,#REF!,'Premissas Operacionais'!#REF!,#REF!)+SUMIFS('Premissas Operacionais'!R$89:R$247,'Premissas Operacionais'!#REF!,#REF!,'Premissas Operacionais'!#REF!,$AS96))*$AU96/1000-R96</f>
        <v>#REF!</v>
      </c>
      <c r="BG96" s="98" t="e">
        <f>(SUMIFS('Premissas Operacionais'!S$89:S$247,'Premissas Operacionais'!#REF!,#REF!,'Premissas Operacionais'!#REF!,#REF!)+SUMIFS('Premissas Operacionais'!S$89:S$247,'Premissas Operacionais'!#REF!,#REF!,'Premissas Operacionais'!#REF!,$AS96))*$AU96/1000-S96</f>
        <v>#REF!</v>
      </c>
      <c r="BH96" s="98" t="e">
        <f>(SUMIFS('Premissas Operacionais'!T$89:T$247,'Premissas Operacionais'!#REF!,#REF!,'Premissas Operacionais'!#REF!,#REF!)+SUMIFS('Premissas Operacionais'!T$89:T$247,'Premissas Operacionais'!#REF!,#REF!,'Premissas Operacionais'!#REF!,$AS96))*$AU96/1000-T96</f>
        <v>#REF!</v>
      </c>
      <c r="BI96" s="98" t="e">
        <f>(SUMIFS('Premissas Operacionais'!U$89:U$247,'Premissas Operacionais'!#REF!,#REF!,'Premissas Operacionais'!#REF!,#REF!)+SUMIFS('Premissas Operacionais'!U$89:U$247,'Premissas Operacionais'!#REF!,#REF!,'Premissas Operacionais'!#REF!,$AS96))*$AU96/1000-U96</f>
        <v>#REF!</v>
      </c>
      <c r="BJ96" s="98" t="e">
        <f>(SUMIFS('Premissas Operacionais'!V$89:V$247,'Premissas Operacionais'!#REF!,#REF!,'Premissas Operacionais'!#REF!,#REF!)+SUMIFS('Premissas Operacionais'!V$89:V$247,'Premissas Operacionais'!#REF!,#REF!,'Premissas Operacionais'!#REF!,$AS96))*$AU96/1000-V96</f>
        <v>#REF!</v>
      </c>
      <c r="BK96" s="98" t="e">
        <f>(SUMIFS('Premissas Operacionais'!W$89:W$247,'Premissas Operacionais'!#REF!,#REF!,'Premissas Operacionais'!#REF!,#REF!)+SUMIFS('Premissas Operacionais'!W$89:W$247,'Premissas Operacionais'!#REF!,#REF!,'Premissas Operacionais'!#REF!,$AS96))*$AU96/1000-W96</f>
        <v>#REF!</v>
      </c>
      <c r="BL96" s="98" t="e">
        <f>(SUMIFS('Premissas Operacionais'!X$89:X$247,'Premissas Operacionais'!#REF!,#REF!,'Premissas Operacionais'!#REF!,#REF!)+SUMIFS('Premissas Operacionais'!X$89:X$247,'Premissas Operacionais'!#REF!,#REF!,'Premissas Operacionais'!#REF!,$AS96))*$AU96/1000-X96</f>
        <v>#REF!</v>
      </c>
      <c r="BM96" s="98" t="e">
        <f>(SUMIFS('Premissas Operacionais'!Y$89:Y$247,'Premissas Operacionais'!#REF!,#REF!,'Premissas Operacionais'!#REF!,#REF!)+SUMIFS('Premissas Operacionais'!Y$89:Y$247,'Premissas Operacionais'!#REF!,#REF!,'Premissas Operacionais'!#REF!,$AS96))*$AU96/1000-Y96</f>
        <v>#REF!</v>
      </c>
      <c r="BN96" s="98" t="e">
        <f>(SUMIFS('Premissas Operacionais'!Z$89:Z$247,'Premissas Operacionais'!#REF!,#REF!,'Premissas Operacionais'!#REF!,#REF!)+SUMIFS('Premissas Operacionais'!Z$89:Z$247,'Premissas Operacionais'!#REF!,#REF!,'Premissas Operacionais'!#REF!,$AS96))*$AU96/1000-Z96</f>
        <v>#REF!</v>
      </c>
      <c r="BO96" s="98" t="e">
        <f>(SUMIFS('Premissas Operacionais'!AA$89:AA$247,'Premissas Operacionais'!#REF!,#REF!,'Premissas Operacionais'!#REF!,#REF!)+SUMIFS('Premissas Operacionais'!AA$89:AA$247,'Premissas Operacionais'!#REF!,#REF!,'Premissas Operacionais'!#REF!,$AS96))*$AU96/1000-AA96</f>
        <v>#REF!</v>
      </c>
      <c r="BP96" s="98" t="e">
        <f>(SUMIFS('Premissas Operacionais'!AB$89:AB$247,'Premissas Operacionais'!#REF!,#REF!,'Premissas Operacionais'!#REF!,#REF!)+SUMIFS('Premissas Operacionais'!AB$89:AB$247,'Premissas Operacionais'!#REF!,#REF!,'Premissas Operacionais'!#REF!,$AS96))*$AU96/1000-AB96</f>
        <v>#REF!</v>
      </c>
      <c r="BQ96" s="98" t="e">
        <f>(SUMIFS('Premissas Operacionais'!AC$89:AC$247,'Premissas Operacionais'!#REF!,#REF!,'Premissas Operacionais'!#REF!,#REF!)+SUMIFS('Premissas Operacionais'!AC$89:AC$247,'Premissas Operacionais'!#REF!,#REF!,'Premissas Operacionais'!#REF!,$AS96))*$AU96/1000-AC96</f>
        <v>#REF!</v>
      </c>
      <c r="BR96" s="98" t="e">
        <f>(SUMIFS('Premissas Operacionais'!AD$89:AD$247,'Premissas Operacionais'!#REF!,#REF!,'Premissas Operacionais'!#REF!,#REF!)+SUMIFS('Premissas Operacionais'!AD$89:AD$247,'Premissas Operacionais'!#REF!,#REF!,'Premissas Operacionais'!#REF!,$AS96))*$AU96/1000-AD96</f>
        <v>#REF!</v>
      </c>
      <c r="BS96" s="98" t="e">
        <f>(SUMIFS('Premissas Operacionais'!AE$89:AE$247,'Premissas Operacionais'!#REF!,#REF!,'Premissas Operacionais'!#REF!,#REF!)+SUMIFS('Premissas Operacionais'!AE$89:AE$247,'Premissas Operacionais'!#REF!,#REF!,'Premissas Operacionais'!#REF!,$AS96))*$AU96/1000-AE96</f>
        <v>#REF!</v>
      </c>
      <c r="BT96" s="98" t="e">
        <f>(SUMIFS('Premissas Operacionais'!AF$89:AF$247,'Premissas Operacionais'!#REF!,#REF!,'Premissas Operacionais'!#REF!,#REF!)+SUMIFS('Premissas Operacionais'!AF$89:AF$247,'Premissas Operacionais'!#REF!,#REF!,'Premissas Operacionais'!#REF!,$AS96))*$AU96/1000-AF96</f>
        <v>#REF!</v>
      </c>
      <c r="BU96" s="98" t="e">
        <f>(SUMIFS('Premissas Operacionais'!AG$89:AG$247,'Premissas Operacionais'!#REF!,#REF!,'Premissas Operacionais'!#REF!,#REF!)+SUMIFS('Premissas Operacionais'!AG$89:AG$247,'Premissas Operacionais'!#REF!,#REF!,'Premissas Operacionais'!#REF!,$AS96))*$AU96/1000-AG96</f>
        <v>#REF!</v>
      </c>
      <c r="BV96" s="98" t="e">
        <f>(SUMIFS('Premissas Operacionais'!AH$89:AH$247,'Premissas Operacionais'!#REF!,#REF!,'Premissas Operacionais'!#REF!,#REF!)+SUMIFS('Premissas Operacionais'!AH$89:AH$247,'Premissas Operacionais'!#REF!,#REF!,'Premissas Operacionais'!#REF!,$AS96))*$AU96/1000-AH96</f>
        <v>#REF!</v>
      </c>
      <c r="BW96" s="98" t="e">
        <f>(SUMIFS('Premissas Operacionais'!AI$89:AI$247,'Premissas Operacionais'!#REF!,#REF!,'Premissas Operacionais'!#REF!,#REF!)+SUMIFS('Premissas Operacionais'!AI$89:AI$247,'Premissas Operacionais'!#REF!,#REF!,'Premissas Operacionais'!#REF!,$AS96))*$AU96/1000-AI96</f>
        <v>#REF!</v>
      </c>
      <c r="BX96" s="98" t="e">
        <f>(SUMIFS('Premissas Operacionais'!AJ$89:AJ$247,'Premissas Operacionais'!#REF!,#REF!,'Premissas Operacionais'!#REF!,#REF!)+SUMIFS('Premissas Operacionais'!AJ$89:AJ$247,'Premissas Operacionais'!#REF!,#REF!,'Premissas Operacionais'!#REF!,$AS96))*$AU96/1000-AJ96</f>
        <v>#REF!</v>
      </c>
      <c r="BY96" s="98" t="e">
        <f>(SUMIFS('Premissas Operacionais'!AK$89:AK$247,'Premissas Operacionais'!#REF!,#REF!,'Premissas Operacionais'!#REF!,#REF!)+SUMIFS('Premissas Operacionais'!AK$89:AK$247,'Premissas Operacionais'!#REF!,#REF!,'Premissas Operacionais'!#REF!,$AS96))*$AU96/1000-AK96</f>
        <v>#REF!</v>
      </c>
      <c r="BZ96" s="98" t="e">
        <f>(SUMIFS('Premissas Operacionais'!AL$89:AL$247,'Premissas Operacionais'!#REF!,#REF!,'Premissas Operacionais'!#REF!,#REF!)+SUMIFS('Premissas Operacionais'!AL$89:AL$247,'Premissas Operacionais'!#REF!,#REF!,'Premissas Operacionais'!#REF!,$AS96))*$AU96/1000-AL96</f>
        <v>#REF!</v>
      </c>
      <c r="CA96" s="98" t="e">
        <f>(SUMIFS('Premissas Operacionais'!AM$89:AM$247,'Premissas Operacionais'!#REF!,#REF!,'Premissas Operacionais'!#REF!,#REF!)+SUMIFS('Premissas Operacionais'!AM$89:AM$247,'Premissas Operacionais'!#REF!,#REF!,'Premissas Operacionais'!#REF!,$AS96))*$AU96/1000-AM96</f>
        <v>#REF!</v>
      </c>
      <c r="CB96" s="98" t="e">
        <f>(SUMIFS('Premissas Operacionais'!AN$89:AN$247,'Premissas Operacionais'!#REF!,#REF!,'Premissas Operacionais'!#REF!,#REF!)+SUMIFS('Premissas Operacionais'!AN$89:AN$247,'Premissas Operacionais'!#REF!,#REF!,'Premissas Operacionais'!#REF!,$AS96))*$AU96/1000-AN96</f>
        <v>#REF!</v>
      </c>
      <c r="CC96" s="98" t="e">
        <f>(SUMIFS('Premissas Operacionais'!AO$89:AO$247,'Premissas Operacionais'!#REF!,#REF!,'Premissas Operacionais'!#REF!,#REF!)+SUMIFS('Premissas Operacionais'!AO$89:AO$247,'Premissas Operacionais'!#REF!,#REF!,'Premissas Operacionais'!#REF!,$AS96))*$AU96/1000-AO96</f>
        <v>#REF!</v>
      </c>
      <c r="CD96" s="98" t="e">
        <f>(SUMIFS('Premissas Operacionais'!AP$89:AP$247,'Premissas Operacionais'!#REF!,#REF!,'Premissas Operacionais'!#REF!,#REF!)+SUMIFS('Premissas Operacionais'!AP$89:AP$247,'Premissas Operacionais'!#REF!,#REF!,'Premissas Operacionais'!#REF!,$AS96))*$AU96/1000-AP96</f>
        <v>#REF!</v>
      </c>
    </row>
    <row r="97" spans="2:82">
      <c r="B97" s="5"/>
      <c r="F97" s="65" t="s">
        <v>50</v>
      </c>
      <c r="G97" s="90">
        <f t="shared" si="10"/>
        <v>13982.063440514257</v>
      </c>
      <c r="H97" s="77">
        <v>206.32270509136364</v>
      </c>
      <c r="I97" s="77">
        <v>209.14132128113636</v>
      </c>
      <c r="J97" s="77">
        <v>266.95725379177611</v>
      </c>
      <c r="K97" s="77">
        <v>323.99363513628788</v>
      </c>
      <c r="L97" s="77">
        <v>381.22540240774077</v>
      </c>
      <c r="M97" s="77">
        <v>433.90650284800256</v>
      </c>
      <c r="N97" s="77">
        <v>428.03365856977695</v>
      </c>
      <c r="O97" s="77">
        <v>422.07146509618303</v>
      </c>
      <c r="P97" s="77">
        <v>415.91057017401323</v>
      </c>
      <c r="Q97" s="77">
        <v>406.84969387034255</v>
      </c>
      <c r="R97" s="77">
        <v>399.26244893371211</v>
      </c>
      <c r="S97" s="77">
        <v>402.26544441032195</v>
      </c>
      <c r="T97" s="77">
        <v>405.22300809267665</v>
      </c>
      <c r="U97" s="77">
        <v>408.21481858440654</v>
      </c>
      <c r="V97" s="77">
        <v>411.19509816388893</v>
      </c>
      <c r="W97" s="77">
        <v>413.12837091130046</v>
      </c>
      <c r="X97" s="77">
        <v>415.09589046808708</v>
      </c>
      <c r="Y97" s="77">
        <v>417.02916321549878</v>
      </c>
      <c r="Z97" s="77">
        <v>418.98549778740528</v>
      </c>
      <c r="AA97" s="77">
        <v>420.92995551969693</v>
      </c>
      <c r="AB97" s="77">
        <v>421.94202368765787</v>
      </c>
      <c r="AC97" s="77">
        <v>422.93137595849117</v>
      </c>
      <c r="AD97" s="77">
        <v>423.93191321420454</v>
      </c>
      <c r="AE97" s="77">
        <v>424.92091955767046</v>
      </c>
      <c r="AF97" s="77">
        <v>425.93298772563128</v>
      </c>
      <c r="AG97" s="77">
        <v>426.08012216590907</v>
      </c>
      <c r="AH97" s="77">
        <v>426.23878751843438</v>
      </c>
      <c r="AI97" s="77">
        <v>426.38626788607957</v>
      </c>
      <c r="AJ97" s="77">
        <v>426.54493323860476</v>
      </c>
      <c r="AK97" s="77">
        <v>426.68122862136988</v>
      </c>
      <c r="AL97" s="77">
        <v>426.11194748371213</v>
      </c>
      <c r="AM97" s="77">
        <v>425.53113543380675</v>
      </c>
      <c r="AN97" s="77">
        <v>424.93948432638877</v>
      </c>
      <c r="AO97" s="77">
        <v>424.37020318873101</v>
      </c>
      <c r="AP97" s="77">
        <v>423.7782061539458</v>
      </c>
      <c r="AQ97" s="8"/>
      <c r="AS97" s="21" t="s">
        <v>100</v>
      </c>
      <c r="AT97" s="21" t="s">
        <v>70</v>
      </c>
      <c r="AU97" s="99" t="e">
        <f>SUMIFS($H$21:$H$67,#REF!,#REF!,#REF!,AT97)</f>
        <v>#REF!</v>
      </c>
      <c r="AV97" s="98" t="e">
        <f>(SUMIFS('Premissas Operacionais'!H$89:H$247,'Premissas Operacionais'!#REF!,#REF!,'Premissas Operacionais'!#REF!,#REF!)+SUMIFS('Premissas Operacionais'!H$89:H$247,'Premissas Operacionais'!#REF!,#REF!,'Premissas Operacionais'!#REF!,$AS97))*$AU97/1000-H97</f>
        <v>#REF!</v>
      </c>
      <c r="AW97" s="98" t="e">
        <f>(SUMIFS('Premissas Operacionais'!I$89:I$247,'Premissas Operacionais'!#REF!,#REF!,'Premissas Operacionais'!#REF!,#REF!)+SUMIFS('Premissas Operacionais'!I$89:I$247,'Premissas Operacionais'!#REF!,#REF!,'Premissas Operacionais'!#REF!,$AS97))*$AU97/1000-I97</f>
        <v>#REF!</v>
      </c>
      <c r="AX97" s="98" t="e">
        <f>(SUMIFS('Premissas Operacionais'!J$89:J$247,'Premissas Operacionais'!#REF!,#REF!,'Premissas Operacionais'!#REF!,#REF!)+SUMIFS('Premissas Operacionais'!J$89:J$247,'Premissas Operacionais'!#REF!,#REF!,'Premissas Operacionais'!#REF!,$AS97))*$AU97/1000-J97</f>
        <v>#REF!</v>
      </c>
      <c r="AY97" s="98" t="e">
        <f>(SUMIFS('Premissas Operacionais'!K$89:K$247,'Premissas Operacionais'!#REF!,#REF!,'Premissas Operacionais'!#REF!,#REF!)+SUMIFS('Premissas Operacionais'!K$89:K$247,'Premissas Operacionais'!#REF!,#REF!,'Premissas Operacionais'!#REF!,$AS97))*$AU97/1000-K97</f>
        <v>#REF!</v>
      </c>
      <c r="AZ97" s="98" t="e">
        <f>(SUMIFS('Premissas Operacionais'!L$89:L$247,'Premissas Operacionais'!#REF!,#REF!,'Premissas Operacionais'!#REF!,#REF!)+SUMIFS('Premissas Operacionais'!L$89:L$247,'Premissas Operacionais'!#REF!,#REF!,'Premissas Operacionais'!#REF!,$AS97))*$AU97/1000-L97</f>
        <v>#REF!</v>
      </c>
      <c r="BA97" s="98" t="e">
        <f>(SUMIFS('Premissas Operacionais'!M$89:M$247,'Premissas Operacionais'!#REF!,#REF!,'Premissas Operacionais'!#REF!,#REF!)+SUMIFS('Premissas Operacionais'!M$89:M$247,'Premissas Operacionais'!#REF!,#REF!,'Premissas Operacionais'!#REF!,$AS97))*$AU97/1000-M97</f>
        <v>#REF!</v>
      </c>
      <c r="BB97" s="98" t="e">
        <f>(SUMIFS('Premissas Operacionais'!N$89:N$247,'Premissas Operacionais'!#REF!,#REF!,'Premissas Operacionais'!#REF!,#REF!)+SUMIFS('Premissas Operacionais'!N$89:N$247,'Premissas Operacionais'!#REF!,#REF!,'Premissas Operacionais'!#REF!,$AS97))*$AU97/1000-N97</f>
        <v>#REF!</v>
      </c>
      <c r="BC97" s="98" t="e">
        <f>(SUMIFS('Premissas Operacionais'!O$89:O$247,'Premissas Operacionais'!#REF!,#REF!,'Premissas Operacionais'!#REF!,#REF!)+SUMIFS('Premissas Operacionais'!O$89:O$247,'Premissas Operacionais'!#REF!,#REF!,'Premissas Operacionais'!#REF!,$AS97))*$AU97/1000-O97</f>
        <v>#REF!</v>
      </c>
      <c r="BD97" s="98" t="e">
        <f>(SUMIFS('Premissas Operacionais'!P$89:P$247,'Premissas Operacionais'!#REF!,#REF!,'Premissas Operacionais'!#REF!,#REF!)+SUMIFS('Premissas Operacionais'!P$89:P$247,'Premissas Operacionais'!#REF!,#REF!,'Premissas Operacionais'!#REF!,$AS97))*$AU97/1000-P97</f>
        <v>#REF!</v>
      </c>
      <c r="BE97" s="98" t="e">
        <f>(SUMIFS('Premissas Operacionais'!Q$89:Q$247,'Premissas Operacionais'!#REF!,#REF!,'Premissas Operacionais'!#REF!,#REF!)+SUMIFS('Premissas Operacionais'!Q$89:Q$247,'Premissas Operacionais'!#REF!,#REF!,'Premissas Operacionais'!#REF!,$AS97))*$AU97/1000-Q97</f>
        <v>#REF!</v>
      </c>
      <c r="BF97" s="98" t="e">
        <f>(SUMIFS('Premissas Operacionais'!R$89:R$247,'Premissas Operacionais'!#REF!,#REF!,'Premissas Operacionais'!#REF!,#REF!)+SUMIFS('Premissas Operacionais'!R$89:R$247,'Premissas Operacionais'!#REF!,#REF!,'Premissas Operacionais'!#REF!,$AS97))*$AU97/1000-R97</f>
        <v>#REF!</v>
      </c>
      <c r="BG97" s="98" t="e">
        <f>(SUMIFS('Premissas Operacionais'!S$89:S$247,'Premissas Operacionais'!#REF!,#REF!,'Premissas Operacionais'!#REF!,#REF!)+SUMIFS('Premissas Operacionais'!S$89:S$247,'Premissas Operacionais'!#REF!,#REF!,'Premissas Operacionais'!#REF!,$AS97))*$AU97/1000-S97</f>
        <v>#REF!</v>
      </c>
      <c r="BH97" s="98" t="e">
        <f>(SUMIFS('Premissas Operacionais'!T$89:T$247,'Premissas Operacionais'!#REF!,#REF!,'Premissas Operacionais'!#REF!,#REF!)+SUMIFS('Premissas Operacionais'!T$89:T$247,'Premissas Operacionais'!#REF!,#REF!,'Premissas Operacionais'!#REF!,$AS97))*$AU97/1000-T97</f>
        <v>#REF!</v>
      </c>
      <c r="BI97" s="98" t="e">
        <f>(SUMIFS('Premissas Operacionais'!U$89:U$247,'Premissas Operacionais'!#REF!,#REF!,'Premissas Operacionais'!#REF!,#REF!)+SUMIFS('Premissas Operacionais'!U$89:U$247,'Premissas Operacionais'!#REF!,#REF!,'Premissas Operacionais'!#REF!,$AS97))*$AU97/1000-U97</f>
        <v>#REF!</v>
      </c>
      <c r="BJ97" s="98" t="e">
        <f>(SUMIFS('Premissas Operacionais'!V$89:V$247,'Premissas Operacionais'!#REF!,#REF!,'Premissas Operacionais'!#REF!,#REF!)+SUMIFS('Premissas Operacionais'!V$89:V$247,'Premissas Operacionais'!#REF!,#REF!,'Premissas Operacionais'!#REF!,$AS97))*$AU97/1000-V97</f>
        <v>#REF!</v>
      </c>
      <c r="BK97" s="98" t="e">
        <f>(SUMIFS('Premissas Operacionais'!W$89:W$247,'Premissas Operacionais'!#REF!,#REF!,'Premissas Operacionais'!#REF!,#REF!)+SUMIFS('Premissas Operacionais'!W$89:W$247,'Premissas Operacionais'!#REF!,#REF!,'Premissas Operacionais'!#REF!,$AS97))*$AU97/1000-W97</f>
        <v>#REF!</v>
      </c>
      <c r="BL97" s="98" t="e">
        <f>(SUMIFS('Premissas Operacionais'!X$89:X$247,'Premissas Operacionais'!#REF!,#REF!,'Premissas Operacionais'!#REF!,#REF!)+SUMIFS('Premissas Operacionais'!X$89:X$247,'Premissas Operacionais'!#REF!,#REF!,'Premissas Operacionais'!#REF!,$AS97))*$AU97/1000-X97</f>
        <v>#REF!</v>
      </c>
      <c r="BM97" s="98" t="e">
        <f>(SUMIFS('Premissas Operacionais'!Y$89:Y$247,'Premissas Operacionais'!#REF!,#REF!,'Premissas Operacionais'!#REF!,#REF!)+SUMIFS('Premissas Operacionais'!Y$89:Y$247,'Premissas Operacionais'!#REF!,#REF!,'Premissas Operacionais'!#REF!,$AS97))*$AU97/1000-Y97</f>
        <v>#REF!</v>
      </c>
      <c r="BN97" s="98" t="e">
        <f>(SUMIFS('Premissas Operacionais'!Z$89:Z$247,'Premissas Operacionais'!#REF!,#REF!,'Premissas Operacionais'!#REF!,#REF!)+SUMIFS('Premissas Operacionais'!Z$89:Z$247,'Premissas Operacionais'!#REF!,#REF!,'Premissas Operacionais'!#REF!,$AS97))*$AU97/1000-Z97</f>
        <v>#REF!</v>
      </c>
      <c r="BO97" s="98" t="e">
        <f>(SUMIFS('Premissas Operacionais'!AA$89:AA$247,'Premissas Operacionais'!#REF!,#REF!,'Premissas Operacionais'!#REF!,#REF!)+SUMIFS('Premissas Operacionais'!AA$89:AA$247,'Premissas Operacionais'!#REF!,#REF!,'Premissas Operacionais'!#REF!,$AS97))*$AU97/1000-AA97</f>
        <v>#REF!</v>
      </c>
      <c r="BP97" s="98" t="e">
        <f>(SUMIFS('Premissas Operacionais'!AB$89:AB$247,'Premissas Operacionais'!#REF!,#REF!,'Premissas Operacionais'!#REF!,#REF!)+SUMIFS('Premissas Operacionais'!AB$89:AB$247,'Premissas Operacionais'!#REF!,#REF!,'Premissas Operacionais'!#REF!,$AS97))*$AU97/1000-AB97</f>
        <v>#REF!</v>
      </c>
      <c r="BQ97" s="98" t="e">
        <f>(SUMIFS('Premissas Operacionais'!AC$89:AC$247,'Premissas Operacionais'!#REF!,#REF!,'Premissas Operacionais'!#REF!,#REF!)+SUMIFS('Premissas Operacionais'!AC$89:AC$247,'Premissas Operacionais'!#REF!,#REF!,'Premissas Operacionais'!#REF!,$AS97))*$AU97/1000-AC97</f>
        <v>#REF!</v>
      </c>
      <c r="BR97" s="98" t="e">
        <f>(SUMIFS('Premissas Operacionais'!AD$89:AD$247,'Premissas Operacionais'!#REF!,#REF!,'Premissas Operacionais'!#REF!,#REF!)+SUMIFS('Premissas Operacionais'!AD$89:AD$247,'Premissas Operacionais'!#REF!,#REF!,'Premissas Operacionais'!#REF!,$AS97))*$AU97/1000-AD97</f>
        <v>#REF!</v>
      </c>
      <c r="BS97" s="98" t="e">
        <f>(SUMIFS('Premissas Operacionais'!AE$89:AE$247,'Premissas Operacionais'!#REF!,#REF!,'Premissas Operacionais'!#REF!,#REF!)+SUMIFS('Premissas Operacionais'!AE$89:AE$247,'Premissas Operacionais'!#REF!,#REF!,'Premissas Operacionais'!#REF!,$AS97))*$AU97/1000-AE97</f>
        <v>#REF!</v>
      </c>
      <c r="BT97" s="98" t="e">
        <f>(SUMIFS('Premissas Operacionais'!AF$89:AF$247,'Premissas Operacionais'!#REF!,#REF!,'Premissas Operacionais'!#REF!,#REF!)+SUMIFS('Premissas Operacionais'!AF$89:AF$247,'Premissas Operacionais'!#REF!,#REF!,'Premissas Operacionais'!#REF!,$AS97))*$AU97/1000-AF97</f>
        <v>#REF!</v>
      </c>
      <c r="BU97" s="98" t="e">
        <f>(SUMIFS('Premissas Operacionais'!AG$89:AG$247,'Premissas Operacionais'!#REF!,#REF!,'Premissas Operacionais'!#REF!,#REF!)+SUMIFS('Premissas Operacionais'!AG$89:AG$247,'Premissas Operacionais'!#REF!,#REF!,'Premissas Operacionais'!#REF!,$AS97))*$AU97/1000-AG97</f>
        <v>#REF!</v>
      </c>
      <c r="BV97" s="98" t="e">
        <f>(SUMIFS('Premissas Operacionais'!AH$89:AH$247,'Premissas Operacionais'!#REF!,#REF!,'Premissas Operacionais'!#REF!,#REF!)+SUMIFS('Premissas Operacionais'!AH$89:AH$247,'Premissas Operacionais'!#REF!,#REF!,'Premissas Operacionais'!#REF!,$AS97))*$AU97/1000-AH97</f>
        <v>#REF!</v>
      </c>
      <c r="BW97" s="98" t="e">
        <f>(SUMIFS('Premissas Operacionais'!AI$89:AI$247,'Premissas Operacionais'!#REF!,#REF!,'Premissas Operacionais'!#REF!,#REF!)+SUMIFS('Premissas Operacionais'!AI$89:AI$247,'Premissas Operacionais'!#REF!,#REF!,'Premissas Operacionais'!#REF!,$AS97))*$AU97/1000-AI97</f>
        <v>#REF!</v>
      </c>
      <c r="BX97" s="98" t="e">
        <f>(SUMIFS('Premissas Operacionais'!AJ$89:AJ$247,'Premissas Operacionais'!#REF!,#REF!,'Premissas Operacionais'!#REF!,#REF!)+SUMIFS('Premissas Operacionais'!AJ$89:AJ$247,'Premissas Operacionais'!#REF!,#REF!,'Premissas Operacionais'!#REF!,$AS97))*$AU97/1000-AJ97</f>
        <v>#REF!</v>
      </c>
      <c r="BY97" s="98" t="e">
        <f>(SUMIFS('Premissas Operacionais'!AK$89:AK$247,'Premissas Operacionais'!#REF!,#REF!,'Premissas Operacionais'!#REF!,#REF!)+SUMIFS('Premissas Operacionais'!AK$89:AK$247,'Premissas Operacionais'!#REF!,#REF!,'Premissas Operacionais'!#REF!,$AS97))*$AU97/1000-AK97</f>
        <v>#REF!</v>
      </c>
      <c r="BZ97" s="98" t="e">
        <f>(SUMIFS('Premissas Operacionais'!AL$89:AL$247,'Premissas Operacionais'!#REF!,#REF!,'Premissas Operacionais'!#REF!,#REF!)+SUMIFS('Premissas Operacionais'!AL$89:AL$247,'Premissas Operacionais'!#REF!,#REF!,'Premissas Operacionais'!#REF!,$AS97))*$AU97/1000-AL97</f>
        <v>#REF!</v>
      </c>
      <c r="CA97" s="98" t="e">
        <f>(SUMIFS('Premissas Operacionais'!AM$89:AM$247,'Premissas Operacionais'!#REF!,#REF!,'Premissas Operacionais'!#REF!,#REF!)+SUMIFS('Premissas Operacionais'!AM$89:AM$247,'Premissas Operacionais'!#REF!,#REF!,'Premissas Operacionais'!#REF!,$AS97))*$AU97/1000-AM97</f>
        <v>#REF!</v>
      </c>
      <c r="CB97" s="98" t="e">
        <f>(SUMIFS('Premissas Operacionais'!AN$89:AN$247,'Premissas Operacionais'!#REF!,#REF!,'Premissas Operacionais'!#REF!,#REF!)+SUMIFS('Premissas Operacionais'!AN$89:AN$247,'Premissas Operacionais'!#REF!,#REF!,'Premissas Operacionais'!#REF!,$AS97))*$AU97/1000-AN97</f>
        <v>#REF!</v>
      </c>
      <c r="CC97" s="98" t="e">
        <f>(SUMIFS('Premissas Operacionais'!AO$89:AO$247,'Premissas Operacionais'!#REF!,#REF!,'Premissas Operacionais'!#REF!,#REF!)+SUMIFS('Premissas Operacionais'!AO$89:AO$247,'Premissas Operacionais'!#REF!,#REF!,'Premissas Operacionais'!#REF!,$AS97))*$AU97/1000-AO97</f>
        <v>#REF!</v>
      </c>
      <c r="CD97" s="98" t="e">
        <f>(SUMIFS('Premissas Operacionais'!AP$89:AP$247,'Premissas Operacionais'!#REF!,#REF!,'Premissas Operacionais'!#REF!,#REF!)+SUMIFS('Premissas Operacionais'!AP$89:AP$247,'Premissas Operacionais'!#REF!,#REF!,'Premissas Operacionais'!#REF!,$AS97))*$AU97/1000-AP97</f>
        <v>#REF!</v>
      </c>
    </row>
    <row r="98" spans="2:82">
      <c r="B98" s="5"/>
      <c r="F98" s="92" t="s">
        <v>0</v>
      </c>
      <c r="G98" s="91">
        <f t="shared" si="10"/>
        <v>-36169.318110834749</v>
      </c>
      <c r="H98" s="76">
        <f t="shared" ref="H98:AP98" si="12">-H92*SUMIF($E$10:$E$16,$E91,H$10:H$16)</f>
        <v>-1015.2599547178577</v>
      </c>
      <c r="I98" s="76">
        <f t="shared" si="12"/>
        <v>-981.98765891713913</v>
      </c>
      <c r="J98" s="76">
        <f t="shared" si="12"/>
        <v>-1193.9785857015479</v>
      </c>
      <c r="K98" s="76">
        <f t="shared" si="12"/>
        <v>-1377.7452772063778</v>
      </c>
      <c r="L98" s="76">
        <f t="shared" si="12"/>
        <v>-1538.1850742231343</v>
      </c>
      <c r="M98" s="76">
        <f t="shared" si="12"/>
        <v>-1657.4911648800885</v>
      </c>
      <c r="N98" s="76">
        <f t="shared" si="12"/>
        <v>-1544.1880957493879</v>
      </c>
      <c r="O98" s="76">
        <f t="shared" si="12"/>
        <v>-1434.1820964039641</v>
      </c>
      <c r="P98" s="76">
        <f t="shared" si="12"/>
        <v>-1336.6504174388731</v>
      </c>
      <c r="Q98" s="76">
        <f t="shared" si="12"/>
        <v>-1232.6021543159068</v>
      </c>
      <c r="R98" s="76">
        <f t="shared" si="12"/>
        <v>-1136.0844847354929</v>
      </c>
      <c r="S98" s="76">
        <f t="shared" si="12"/>
        <v>-1070.5451679550688</v>
      </c>
      <c r="T98" s="76">
        <f t="shared" si="12"/>
        <v>-1003.7872028055118</v>
      </c>
      <c r="U98" s="76">
        <f t="shared" si="12"/>
        <v>-936.01838995209687</v>
      </c>
      <c r="V98" s="76">
        <f t="shared" si="12"/>
        <v>-867.12327244067137</v>
      </c>
      <c r="W98" s="76">
        <f t="shared" si="12"/>
        <v>-871.20013473485108</v>
      </c>
      <c r="X98" s="76">
        <f t="shared" si="12"/>
        <v>-875.34921628832763</v>
      </c>
      <c r="Y98" s="76">
        <f t="shared" si="12"/>
        <v>-879.42607858250767</v>
      </c>
      <c r="Z98" s="76">
        <f t="shared" si="12"/>
        <v>-883.55157337453056</v>
      </c>
      <c r="AA98" s="76">
        <f t="shared" si="12"/>
        <v>-887.65202243016415</v>
      </c>
      <c r="AB98" s="76">
        <f t="shared" si="12"/>
        <v>-889.78625959800468</v>
      </c>
      <c r="AC98" s="76">
        <f t="shared" si="12"/>
        <v>-891.87259375547023</v>
      </c>
      <c r="AD98" s="76">
        <f t="shared" si="12"/>
        <v>-893.98251467438922</v>
      </c>
      <c r="AE98" s="76">
        <f t="shared" si="12"/>
        <v>-896.06811934438667</v>
      </c>
      <c r="AF98" s="76">
        <f t="shared" si="12"/>
        <v>-898.20235651222742</v>
      </c>
      <c r="AG98" s="76">
        <f t="shared" si="12"/>
        <v>-898.51263184846584</v>
      </c>
      <c r="AH98" s="76">
        <f t="shared" si="12"/>
        <v>-898.8472234336258</v>
      </c>
      <c r="AI98" s="76">
        <f t="shared" si="12"/>
        <v>-899.15822825733164</v>
      </c>
      <c r="AJ98" s="76">
        <f t="shared" si="12"/>
        <v>-899.49281984249183</v>
      </c>
      <c r="AK98" s="76">
        <f t="shared" si="12"/>
        <v>-899.78023790474424</v>
      </c>
      <c r="AL98" s="76">
        <f t="shared" si="12"/>
        <v>-898.57974469548935</v>
      </c>
      <c r="AM98" s="76">
        <f t="shared" si="12"/>
        <v>-897.35493523731293</v>
      </c>
      <c r="AN98" s="76">
        <f t="shared" si="12"/>
        <v>-896.10726850515039</v>
      </c>
      <c r="AO98" s="76">
        <f t="shared" si="12"/>
        <v>-894.90677529589561</v>
      </c>
      <c r="AP98" s="76">
        <f t="shared" si="12"/>
        <v>-893.65837907626565</v>
      </c>
      <c r="AQ98" s="8"/>
      <c r="AX98" s="98"/>
    </row>
    <row r="99" spans="2:82">
      <c r="B99" s="5"/>
      <c r="F99" s="92" t="s">
        <v>5</v>
      </c>
      <c r="G99" s="91">
        <f t="shared" si="10"/>
        <v>259849.28546890803</v>
      </c>
      <c r="H99" s="76">
        <f t="shared" ref="H99:AP99" si="13">SUM(H92,H98)</f>
        <v>3552.4962902635052</v>
      </c>
      <c r="I99" s="76">
        <f t="shared" si="13"/>
        <v>3616.7681586779554</v>
      </c>
      <c r="J99" s="76">
        <f t="shared" si="13"/>
        <v>4635.9949772942919</v>
      </c>
      <c r="K99" s="76">
        <f t="shared" si="13"/>
        <v>5649.177251897896</v>
      </c>
      <c r="L99" s="76">
        <f t="shared" si="13"/>
        <v>6672.7672792811427</v>
      </c>
      <c r="M99" s="76">
        <f t="shared" si="13"/>
        <v>7622.9744839445975</v>
      </c>
      <c r="N99" s="76">
        <f t="shared" si="13"/>
        <v>7546.4011649416743</v>
      </c>
      <c r="O99" s="76">
        <f t="shared" si="13"/>
        <v>7466.4101444150137</v>
      </c>
      <c r="P99" s="76">
        <f t="shared" si="13"/>
        <v>7434.0216129999308</v>
      </c>
      <c r="Q99" s="76">
        <f t="shared" si="13"/>
        <v>7346.9952075117553</v>
      </c>
      <c r="R99" s="76">
        <f t="shared" si="13"/>
        <v>7283.5139693319015</v>
      </c>
      <c r="S99" s="76">
        <f t="shared" si="13"/>
        <v>7412.3800931786054</v>
      </c>
      <c r="T99" s="76">
        <f t="shared" si="13"/>
        <v>7541.5068051869348</v>
      </c>
      <c r="U99" s="76">
        <f t="shared" si="13"/>
        <v>7672.3665574920878</v>
      </c>
      <c r="V99" s="76">
        <f t="shared" si="13"/>
        <v>7804.1094519660419</v>
      </c>
      <c r="W99" s="76">
        <f t="shared" si="13"/>
        <v>7840.8012126136591</v>
      </c>
      <c r="X99" s="76">
        <f t="shared" si="13"/>
        <v>7878.1429465949486</v>
      </c>
      <c r="Y99" s="76">
        <f t="shared" si="13"/>
        <v>7914.8347072425677</v>
      </c>
      <c r="Z99" s="76">
        <f t="shared" si="13"/>
        <v>7951.9641603707751</v>
      </c>
      <c r="AA99" s="76">
        <f t="shared" si="13"/>
        <v>7988.8682018714771</v>
      </c>
      <c r="AB99" s="76">
        <f t="shared" si="13"/>
        <v>8008.0763363820415</v>
      </c>
      <c r="AC99" s="76">
        <f t="shared" si="13"/>
        <v>8026.8533437992319</v>
      </c>
      <c r="AD99" s="76">
        <f t="shared" si="13"/>
        <v>8045.8426320695016</v>
      </c>
      <c r="AE99" s="76">
        <f t="shared" si="13"/>
        <v>8064.6130740994795</v>
      </c>
      <c r="AF99" s="76">
        <f t="shared" si="13"/>
        <v>8083.8212086100466</v>
      </c>
      <c r="AG99" s="76">
        <f t="shared" si="13"/>
        <v>8086.6136866361921</v>
      </c>
      <c r="AH99" s="76">
        <f t="shared" si="13"/>
        <v>8089.6250109026314</v>
      </c>
      <c r="AI99" s="76">
        <f t="shared" si="13"/>
        <v>8092.424054315984</v>
      </c>
      <c r="AJ99" s="76">
        <f t="shared" si="13"/>
        <v>8095.435378582426</v>
      </c>
      <c r="AK99" s="76">
        <f t="shared" si="13"/>
        <v>8098.0221411426974</v>
      </c>
      <c r="AL99" s="76">
        <f t="shared" si="13"/>
        <v>8087.2177022594042</v>
      </c>
      <c r="AM99" s="76">
        <f t="shared" si="13"/>
        <v>8076.1944171358164</v>
      </c>
      <c r="AN99" s="76">
        <f t="shared" si="13"/>
        <v>8064.9654165463535</v>
      </c>
      <c r="AO99" s="76">
        <f t="shared" si="13"/>
        <v>8054.1609776630603</v>
      </c>
      <c r="AP99" s="76">
        <f t="shared" si="13"/>
        <v>8042.9254116863904</v>
      </c>
      <c r="AQ99" s="8"/>
    </row>
    <row r="100" spans="2:82">
      <c r="B100" s="5"/>
      <c r="G100" s="89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"/>
    </row>
    <row r="101" spans="2:82">
      <c r="B101" s="5"/>
      <c r="E101" s="36">
        <f>E91+1</f>
        <v>4</v>
      </c>
      <c r="F101" s="37" t="str">
        <f>LOOKUP(E101,CAPEX!$E$11:$E$17,CAPEX!$F$11:$F$17)</f>
        <v>Itaguai</v>
      </c>
      <c r="G101" s="91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8"/>
    </row>
    <row r="102" spans="2:82">
      <c r="B102" s="5"/>
      <c r="F102" s="92" t="s">
        <v>46</v>
      </c>
      <c r="G102" s="91">
        <f t="shared" ref="G102:G109" si="14">SUM(H102:AP102)</f>
        <v>5233459.220570771</v>
      </c>
      <c r="H102" s="76">
        <f t="shared" ref="H102:AP102" si="15">SUM(H103:H107)</f>
        <v>64211.543349146879</v>
      </c>
      <c r="I102" s="76">
        <f t="shared" si="15"/>
        <v>65094.235570379322</v>
      </c>
      <c r="J102" s="76">
        <f t="shared" si="15"/>
        <v>85775.529357121908</v>
      </c>
      <c r="K102" s="76">
        <f t="shared" si="15"/>
        <v>109398.13593054007</v>
      </c>
      <c r="L102" s="76">
        <f t="shared" si="15"/>
        <v>133821.85768867939</v>
      </c>
      <c r="M102" s="76">
        <f t="shared" si="15"/>
        <v>161257.66277246524</v>
      </c>
      <c r="N102" s="76">
        <f t="shared" si="15"/>
        <v>167993.95622580012</v>
      </c>
      <c r="O102" s="76">
        <f t="shared" si="15"/>
        <v>165358.2212986869</v>
      </c>
      <c r="P102" s="76">
        <f t="shared" si="15"/>
        <v>162781.5833634611</v>
      </c>
      <c r="Q102" s="76">
        <f t="shared" si="15"/>
        <v>160128.7386024369</v>
      </c>
      <c r="R102" s="76">
        <f t="shared" si="15"/>
        <v>156756.77201385601</v>
      </c>
      <c r="S102" s="76">
        <f t="shared" si="15"/>
        <v>157544.52443041868</v>
      </c>
      <c r="T102" s="76">
        <f t="shared" si="15"/>
        <v>158331.15586915673</v>
      </c>
      <c r="U102" s="76">
        <f t="shared" si="15"/>
        <v>159118.37729622357</v>
      </c>
      <c r="V102" s="76">
        <f t="shared" si="15"/>
        <v>159905.00873496159</v>
      </c>
      <c r="W102" s="76">
        <f t="shared" si="15"/>
        <v>160131.44625554036</v>
      </c>
      <c r="X102" s="76">
        <f t="shared" si="15"/>
        <v>160358.47376444787</v>
      </c>
      <c r="Y102" s="76">
        <f t="shared" si="15"/>
        <v>160584.91128502667</v>
      </c>
      <c r="Z102" s="76">
        <f t="shared" si="15"/>
        <v>160812.46978343005</v>
      </c>
      <c r="AA102" s="76">
        <f t="shared" si="15"/>
        <v>161038.90730400881</v>
      </c>
      <c r="AB102" s="76">
        <f t="shared" si="15"/>
        <v>160805.7439164822</v>
      </c>
      <c r="AC102" s="76">
        <f t="shared" si="15"/>
        <v>160572.52153012264</v>
      </c>
      <c r="AD102" s="76">
        <f t="shared" si="15"/>
        <v>160339.35814259603</v>
      </c>
      <c r="AE102" s="76">
        <f t="shared" si="15"/>
        <v>160105.60476674058</v>
      </c>
      <c r="AF102" s="76">
        <f t="shared" si="15"/>
        <v>159872.97236870983</v>
      </c>
      <c r="AG102" s="76">
        <f t="shared" si="15"/>
        <v>159269.53230605234</v>
      </c>
      <c r="AH102" s="76">
        <f t="shared" si="15"/>
        <v>158666.03324456193</v>
      </c>
      <c r="AI102" s="76">
        <f t="shared" si="15"/>
        <v>158063.1241714003</v>
      </c>
      <c r="AJ102" s="76">
        <f t="shared" si="15"/>
        <v>157460.21509823861</v>
      </c>
      <c r="AK102" s="76">
        <f t="shared" si="15"/>
        <v>156857.30602507701</v>
      </c>
      <c r="AL102" s="76">
        <f t="shared" si="15"/>
        <v>155974.56548758366</v>
      </c>
      <c r="AM102" s="76">
        <f t="shared" si="15"/>
        <v>155091.29396059446</v>
      </c>
      <c r="AN102" s="76">
        <f t="shared" si="15"/>
        <v>154208.55342310108</v>
      </c>
      <c r="AO102" s="76">
        <f t="shared" si="15"/>
        <v>153325.81288560774</v>
      </c>
      <c r="AP102" s="76">
        <f t="shared" si="15"/>
        <v>152443.07234811445</v>
      </c>
      <c r="AQ102" s="8"/>
    </row>
    <row r="103" spans="2:82">
      <c r="B103" s="5"/>
      <c r="F103" s="65" t="s">
        <v>2</v>
      </c>
      <c r="G103" s="90">
        <f t="shared" si="14"/>
        <v>98540.901816827987</v>
      </c>
      <c r="H103" s="77">
        <v>634.99371791713622</v>
      </c>
      <c r="I103" s="77">
        <v>732.7850806525181</v>
      </c>
      <c r="J103" s="77">
        <v>1083.1485697004571</v>
      </c>
      <c r="K103" s="77">
        <v>1531.6110002343057</v>
      </c>
      <c r="L103" s="77">
        <v>2057.536036797379</v>
      </c>
      <c r="M103" s="77">
        <v>2701.4300773706418</v>
      </c>
      <c r="N103" s="77">
        <v>3045.9925974055509</v>
      </c>
      <c r="O103" s="77">
        <v>3226.6511554500003</v>
      </c>
      <c r="P103" s="77">
        <v>3176.3729672500003</v>
      </c>
      <c r="Q103" s="77">
        <v>3124.6077477999997</v>
      </c>
      <c r="R103" s="77">
        <v>3058.8102337499995</v>
      </c>
      <c r="S103" s="77">
        <v>3074.1817237499999</v>
      </c>
      <c r="T103" s="77">
        <v>3089.5313400000005</v>
      </c>
      <c r="U103" s="77">
        <v>3104.8924687500003</v>
      </c>
      <c r="V103" s="77">
        <v>3120.2420850000003</v>
      </c>
      <c r="W103" s="77">
        <v>3124.6605824999997</v>
      </c>
      <c r="X103" s="77">
        <v>3129.0905924999997</v>
      </c>
      <c r="Y103" s="77">
        <v>3133.5090899999996</v>
      </c>
      <c r="Z103" s="77">
        <v>3137.9494612499998</v>
      </c>
      <c r="AA103" s="77">
        <v>3142.3679587500001</v>
      </c>
      <c r="AB103" s="77">
        <v>3137.8182187499997</v>
      </c>
      <c r="AC103" s="77">
        <v>3133.2673275000002</v>
      </c>
      <c r="AD103" s="77">
        <v>3128.7175875000003</v>
      </c>
      <c r="AE103" s="77">
        <v>3124.1563350000001</v>
      </c>
      <c r="AF103" s="77">
        <v>3119.6169562499999</v>
      </c>
      <c r="AG103" s="77">
        <v>3107.8419712499999</v>
      </c>
      <c r="AH103" s="77">
        <v>3096.0658350000003</v>
      </c>
      <c r="AI103" s="77">
        <v>3084.3012112500001</v>
      </c>
      <c r="AJ103" s="77">
        <v>3072.5365875000002</v>
      </c>
      <c r="AK103" s="77">
        <v>3060.7719637500004</v>
      </c>
      <c r="AL103" s="77">
        <v>3043.5469612500001</v>
      </c>
      <c r="AM103" s="77">
        <v>3026.3115975000001</v>
      </c>
      <c r="AN103" s="77">
        <v>3009.0865949999998</v>
      </c>
      <c r="AO103" s="77">
        <v>2991.8615924999999</v>
      </c>
      <c r="AP103" s="77">
        <v>2974.6365899999996</v>
      </c>
      <c r="AQ103" s="8"/>
      <c r="AS103" s="21" t="s">
        <v>96</v>
      </c>
      <c r="AT103" s="21" t="s">
        <v>66</v>
      </c>
      <c r="AU103" s="99" t="e">
        <f>SUMIFS($H$21:$H$67,#REF!,#REF!,#REF!,AT103)</f>
        <v>#REF!</v>
      </c>
      <c r="AV103" s="98" t="e">
        <f>(SUMIFS('Premissas Operacionais'!H$89:H$247,'Premissas Operacionais'!#REF!,#REF!,'Premissas Operacionais'!#REF!,#REF!)+SUMIFS('Premissas Operacionais'!H$89:H$247,'Premissas Operacionais'!#REF!,#REF!,'Premissas Operacionais'!#REF!,$AS103))*$AU103/1000-H103</f>
        <v>#REF!</v>
      </c>
      <c r="AW103" s="98" t="e">
        <f>(SUMIFS('Premissas Operacionais'!I$89:I$247,'Premissas Operacionais'!#REF!,#REF!,'Premissas Operacionais'!#REF!,#REF!)+SUMIFS('Premissas Operacionais'!I$89:I$247,'Premissas Operacionais'!#REF!,#REF!,'Premissas Operacionais'!#REF!,$AS103))*$AU103/1000-I103</f>
        <v>#REF!</v>
      </c>
      <c r="AX103" s="98" t="e">
        <f>(SUMIFS('Premissas Operacionais'!J$89:J$247,'Premissas Operacionais'!#REF!,#REF!,'Premissas Operacionais'!#REF!,#REF!)+SUMIFS('Premissas Operacionais'!J$89:J$247,'Premissas Operacionais'!#REF!,#REF!,'Premissas Operacionais'!#REF!,$AS103))*$AU103/1000-J103</f>
        <v>#REF!</v>
      </c>
      <c r="AY103" s="98" t="e">
        <f>(SUMIFS('Premissas Operacionais'!K$89:K$247,'Premissas Operacionais'!#REF!,#REF!,'Premissas Operacionais'!#REF!,#REF!)+SUMIFS('Premissas Operacionais'!K$89:K$247,'Premissas Operacionais'!#REF!,#REF!,'Premissas Operacionais'!#REF!,$AS103))*$AU103/1000-K103</f>
        <v>#REF!</v>
      </c>
      <c r="AZ103" s="98" t="e">
        <f>(SUMIFS('Premissas Operacionais'!L$89:L$247,'Premissas Operacionais'!#REF!,#REF!,'Premissas Operacionais'!#REF!,#REF!)+SUMIFS('Premissas Operacionais'!L$89:L$247,'Premissas Operacionais'!#REF!,#REF!,'Premissas Operacionais'!#REF!,$AS103))*$AU103/1000-L103</f>
        <v>#REF!</v>
      </c>
      <c r="BA103" s="98" t="e">
        <f>(SUMIFS('Premissas Operacionais'!M$89:M$247,'Premissas Operacionais'!#REF!,#REF!,'Premissas Operacionais'!#REF!,#REF!)+SUMIFS('Premissas Operacionais'!M$89:M$247,'Premissas Operacionais'!#REF!,#REF!,'Premissas Operacionais'!#REF!,$AS103))*$AU103/1000-M103</f>
        <v>#REF!</v>
      </c>
      <c r="BB103" s="98" t="e">
        <f>(SUMIFS('Premissas Operacionais'!N$89:N$247,'Premissas Operacionais'!#REF!,#REF!,'Premissas Operacionais'!#REF!,#REF!)+SUMIFS('Premissas Operacionais'!N$89:N$247,'Premissas Operacionais'!#REF!,#REF!,'Premissas Operacionais'!#REF!,$AS103))*$AU103/1000-N103</f>
        <v>#REF!</v>
      </c>
      <c r="BC103" s="98" t="e">
        <f>(SUMIFS('Premissas Operacionais'!O$89:O$247,'Premissas Operacionais'!#REF!,#REF!,'Premissas Operacionais'!#REF!,#REF!)+SUMIFS('Premissas Operacionais'!O$89:O$247,'Premissas Operacionais'!#REF!,#REF!,'Premissas Operacionais'!#REF!,$AS103))*$AU103/1000-O103</f>
        <v>#REF!</v>
      </c>
      <c r="BD103" s="98" t="e">
        <f>(SUMIFS('Premissas Operacionais'!P$89:P$247,'Premissas Operacionais'!#REF!,#REF!,'Premissas Operacionais'!#REF!,#REF!)+SUMIFS('Premissas Operacionais'!P$89:P$247,'Premissas Operacionais'!#REF!,#REF!,'Premissas Operacionais'!#REF!,$AS103))*$AU103/1000-P103</f>
        <v>#REF!</v>
      </c>
      <c r="BE103" s="98" t="e">
        <f>(SUMIFS('Premissas Operacionais'!Q$89:Q$247,'Premissas Operacionais'!#REF!,#REF!,'Premissas Operacionais'!#REF!,#REF!)+SUMIFS('Premissas Operacionais'!Q$89:Q$247,'Premissas Operacionais'!#REF!,#REF!,'Premissas Operacionais'!#REF!,$AS103))*$AU103/1000-Q103</f>
        <v>#REF!</v>
      </c>
      <c r="BF103" s="98" t="e">
        <f>(SUMIFS('Premissas Operacionais'!R$89:R$247,'Premissas Operacionais'!#REF!,#REF!,'Premissas Operacionais'!#REF!,#REF!)+SUMIFS('Premissas Operacionais'!R$89:R$247,'Premissas Operacionais'!#REF!,#REF!,'Premissas Operacionais'!#REF!,$AS103))*$AU103/1000-R103</f>
        <v>#REF!</v>
      </c>
      <c r="BG103" s="98" t="e">
        <f>(SUMIFS('Premissas Operacionais'!S$89:S$247,'Premissas Operacionais'!#REF!,#REF!,'Premissas Operacionais'!#REF!,#REF!)+SUMIFS('Premissas Operacionais'!S$89:S$247,'Premissas Operacionais'!#REF!,#REF!,'Premissas Operacionais'!#REF!,$AS103))*$AU103/1000-S103</f>
        <v>#REF!</v>
      </c>
      <c r="BH103" s="98" t="e">
        <f>(SUMIFS('Premissas Operacionais'!T$89:T$247,'Premissas Operacionais'!#REF!,#REF!,'Premissas Operacionais'!#REF!,#REF!)+SUMIFS('Premissas Operacionais'!T$89:T$247,'Premissas Operacionais'!#REF!,#REF!,'Premissas Operacionais'!#REF!,$AS103))*$AU103/1000-T103</f>
        <v>#REF!</v>
      </c>
      <c r="BI103" s="98" t="e">
        <f>(SUMIFS('Premissas Operacionais'!U$89:U$247,'Premissas Operacionais'!#REF!,#REF!,'Premissas Operacionais'!#REF!,#REF!)+SUMIFS('Premissas Operacionais'!U$89:U$247,'Premissas Operacionais'!#REF!,#REF!,'Premissas Operacionais'!#REF!,$AS103))*$AU103/1000-U103</f>
        <v>#REF!</v>
      </c>
      <c r="BJ103" s="98" t="e">
        <f>(SUMIFS('Premissas Operacionais'!V$89:V$247,'Premissas Operacionais'!#REF!,#REF!,'Premissas Operacionais'!#REF!,#REF!)+SUMIFS('Premissas Operacionais'!V$89:V$247,'Premissas Operacionais'!#REF!,#REF!,'Premissas Operacionais'!#REF!,$AS103))*$AU103/1000-V103</f>
        <v>#REF!</v>
      </c>
      <c r="BK103" s="98" t="e">
        <f>(SUMIFS('Premissas Operacionais'!W$89:W$247,'Premissas Operacionais'!#REF!,#REF!,'Premissas Operacionais'!#REF!,#REF!)+SUMIFS('Premissas Operacionais'!W$89:W$247,'Premissas Operacionais'!#REF!,#REF!,'Premissas Operacionais'!#REF!,$AS103))*$AU103/1000-W103</f>
        <v>#REF!</v>
      </c>
      <c r="BL103" s="98" t="e">
        <f>(SUMIFS('Premissas Operacionais'!X$89:X$247,'Premissas Operacionais'!#REF!,#REF!,'Premissas Operacionais'!#REF!,#REF!)+SUMIFS('Premissas Operacionais'!X$89:X$247,'Premissas Operacionais'!#REF!,#REF!,'Premissas Operacionais'!#REF!,$AS103))*$AU103/1000-X103</f>
        <v>#REF!</v>
      </c>
      <c r="BM103" s="98" t="e">
        <f>(SUMIFS('Premissas Operacionais'!Y$89:Y$247,'Premissas Operacionais'!#REF!,#REF!,'Premissas Operacionais'!#REF!,#REF!)+SUMIFS('Premissas Operacionais'!Y$89:Y$247,'Premissas Operacionais'!#REF!,#REF!,'Premissas Operacionais'!#REF!,$AS103))*$AU103/1000-Y103</f>
        <v>#REF!</v>
      </c>
      <c r="BN103" s="98" t="e">
        <f>(SUMIFS('Premissas Operacionais'!Z$89:Z$247,'Premissas Operacionais'!#REF!,#REF!,'Premissas Operacionais'!#REF!,#REF!)+SUMIFS('Premissas Operacionais'!Z$89:Z$247,'Premissas Operacionais'!#REF!,#REF!,'Premissas Operacionais'!#REF!,$AS103))*$AU103/1000-Z103</f>
        <v>#REF!</v>
      </c>
      <c r="BO103" s="98" t="e">
        <f>(SUMIFS('Premissas Operacionais'!AA$89:AA$247,'Premissas Operacionais'!#REF!,#REF!,'Premissas Operacionais'!#REF!,#REF!)+SUMIFS('Premissas Operacionais'!AA$89:AA$247,'Premissas Operacionais'!#REF!,#REF!,'Premissas Operacionais'!#REF!,$AS103))*$AU103/1000-AA103</f>
        <v>#REF!</v>
      </c>
      <c r="BP103" s="98" t="e">
        <f>(SUMIFS('Premissas Operacionais'!AB$89:AB$247,'Premissas Operacionais'!#REF!,#REF!,'Premissas Operacionais'!#REF!,#REF!)+SUMIFS('Premissas Operacionais'!AB$89:AB$247,'Premissas Operacionais'!#REF!,#REF!,'Premissas Operacionais'!#REF!,$AS103))*$AU103/1000-AB103</f>
        <v>#REF!</v>
      </c>
      <c r="BQ103" s="98" t="e">
        <f>(SUMIFS('Premissas Operacionais'!AC$89:AC$247,'Premissas Operacionais'!#REF!,#REF!,'Premissas Operacionais'!#REF!,#REF!)+SUMIFS('Premissas Operacionais'!AC$89:AC$247,'Premissas Operacionais'!#REF!,#REF!,'Premissas Operacionais'!#REF!,$AS103))*$AU103/1000-AC103</f>
        <v>#REF!</v>
      </c>
      <c r="BR103" s="98" t="e">
        <f>(SUMIFS('Premissas Operacionais'!AD$89:AD$247,'Premissas Operacionais'!#REF!,#REF!,'Premissas Operacionais'!#REF!,#REF!)+SUMIFS('Premissas Operacionais'!AD$89:AD$247,'Premissas Operacionais'!#REF!,#REF!,'Premissas Operacionais'!#REF!,$AS103))*$AU103/1000-AD103</f>
        <v>#REF!</v>
      </c>
      <c r="BS103" s="98" t="e">
        <f>(SUMIFS('Premissas Operacionais'!AE$89:AE$247,'Premissas Operacionais'!#REF!,#REF!,'Premissas Operacionais'!#REF!,#REF!)+SUMIFS('Premissas Operacionais'!AE$89:AE$247,'Premissas Operacionais'!#REF!,#REF!,'Premissas Operacionais'!#REF!,$AS103))*$AU103/1000-AE103</f>
        <v>#REF!</v>
      </c>
      <c r="BT103" s="98" t="e">
        <f>(SUMIFS('Premissas Operacionais'!AF$89:AF$247,'Premissas Operacionais'!#REF!,#REF!,'Premissas Operacionais'!#REF!,#REF!)+SUMIFS('Premissas Operacionais'!AF$89:AF$247,'Premissas Operacionais'!#REF!,#REF!,'Premissas Operacionais'!#REF!,$AS103))*$AU103/1000-AF103</f>
        <v>#REF!</v>
      </c>
      <c r="BU103" s="98" t="e">
        <f>(SUMIFS('Premissas Operacionais'!AG$89:AG$247,'Premissas Operacionais'!#REF!,#REF!,'Premissas Operacionais'!#REF!,#REF!)+SUMIFS('Premissas Operacionais'!AG$89:AG$247,'Premissas Operacionais'!#REF!,#REF!,'Premissas Operacionais'!#REF!,$AS103))*$AU103/1000-AG103</f>
        <v>#REF!</v>
      </c>
      <c r="BV103" s="98" t="e">
        <f>(SUMIFS('Premissas Operacionais'!AH$89:AH$247,'Premissas Operacionais'!#REF!,#REF!,'Premissas Operacionais'!#REF!,#REF!)+SUMIFS('Premissas Operacionais'!AH$89:AH$247,'Premissas Operacionais'!#REF!,#REF!,'Premissas Operacionais'!#REF!,$AS103))*$AU103/1000-AH103</f>
        <v>#REF!</v>
      </c>
      <c r="BW103" s="98" t="e">
        <f>(SUMIFS('Premissas Operacionais'!AI$89:AI$247,'Premissas Operacionais'!#REF!,#REF!,'Premissas Operacionais'!#REF!,#REF!)+SUMIFS('Premissas Operacionais'!AI$89:AI$247,'Premissas Operacionais'!#REF!,#REF!,'Premissas Operacionais'!#REF!,$AS103))*$AU103/1000-AI103</f>
        <v>#REF!</v>
      </c>
      <c r="BX103" s="98" t="e">
        <f>(SUMIFS('Premissas Operacionais'!AJ$89:AJ$247,'Premissas Operacionais'!#REF!,#REF!,'Premissas Operacionais'!#REF!,#REF!)+SUMIFS('Premissas Operacionais'!AJ$89:AJ$247,'Premissas Operacionais'!#REF!,#REF!,'Premissas Operacionais'!#REF!,$AS103))*$AU103/1000-AJ103</f>
        <v>#REF!</v>
      </c>
      <c r="BY103" s="98" t="e">
        <f>(SUMIFS('Premissas Operacionais'!AK$89:AK$247,'Premissas Operacionais'!#REF!,#REF!,'Premissas Operacionais'!#REF!,#REF!)+SUMIFS('Premissas Operacionais'!AK$89:AK$247,'Premissas Operacionais'!#REF!,#REF!,'Premissas Operacionais'!#REF!,$AS103))*$AU103/1000-AK103</f>
        <v>#REF!</v>
      </c>
      <c r="BZ103" s="98" t="e">
        <f>(SUMIFS('Premissas Operacionais'!AL$89:AL$247,'Premissas Operacionais'!#REF!,#REF!,'Premissas Operacionais'!#REF!,#REF!)+SUMIFS('Premissas Operacionais'!AL$89:AL$247,'Premissas Operacionais'!#REF!,#REF!,'Premissas Operacionais'!#REF!,$AS103))*$AU103/1000-AL103</f>
        <v>#REF!</v>
      </c>
      <c r="CA103" s="98" t="e">
        <f>(SUMIFS('Premissas Operacionais'!AM$89:AM$247,'Premissas Operacionais'!#REF!,#REF!,'Premissas Operacionais'!#REF!,#REF!)+SUMIFS('Premissas Operacionais'!AM$89:AM$247,'Premissas Operacionais'!#REF!,#REF!,'Premissas Operacionais'!#REF!,$AS103))*$AU103/1000-AM103</f>
        <v>#REF!</v>
      </c>
      <c r="CB103" s="98" t="e">
        <f>(SUMIFS('Premissas Operacionais'!AN$89:AN$247,'Premissas Operacionais'!#REF!,#REF!,'Premissas Operacionais'!#REF!,#REF!)+SUMIFS('Premissas Operacionais'!AN$89:AN$247,'Premissas Operacionais'!#REF!,#REF!,'Premissas Operacionais'!#REF!,$AS103))*$AU103/1000-AN103</f>
        <v>#REF!</v>
      </c>
      <c r="CC103" s="98" t="e">
        <f>(SUMIFS('Premissas Operacionais'!AO$89:AO$247,'Premissas Operacionais'!#REF!,#REF!,'Premissas Operacionais'!#REF!,#REF!)+SUMIFS('Premissas Operacionais'!AO$89:AO$247,'Premissas Operacionais'!#REF!,#REF!,'Premissas Operacionais'!#REF!,$AS103))*$AU103/1000-AO103</f>
        <v>#REF!</v>
      </c>
      <c r="CD103" s="98" t="e">
        <f>(SUMIFS('Premissas Operacionais'!AP$89:AP$247,'Premissas Operacionais'!#REF!,#REF!,'Premissas Operacionais'!#REF!,#REF!)+SUMIFS('Premissas Operacionais'!AP$89:AP$247,'Premissas Operacionais'!#REF!,#REF!,'Premissas Operacionais'!#REF!,$AS103))*$AU103/1000-AP103</f>
        <v>#REF!</v>
      </c>
    </row>
    <row r="104" spans="2:82">
      <c r="B104" s="5"/>
      <c r="F104" s="65" t="s">
        <v>47</v>
      </c>
      <c r="G104" s="90">
        <f t="shared" si="14"/>
        <v>2216950.767527794</v>
      </c>
      <c r="H104" s="77">
        <v>27962.412163692243</v>
      </c>
      <c r="I104" s="77">
        <v>28228.624985540962</v>
      </c>
      <c r="J104" s="77">
        <v>37041.256481488745</v>
      </c>
      <c r="K104" s="77">
        <v>47043.17965368781</v>
      </c>
      <c r="L104" s="77">
        <v>57301.694648923862</v>
      </c>
      <c r="M104" s="77">
        <v>68754.88321543888</v>
      </c>
      <c r="N104" s="77">
        <v>71319.553964422506</v>
      </c>
      <c r="O104" s="77">
        <v>69897.462033239994</v>
      </c>
      <c r="P104" s="77">
        <v>68808.308734199993</v>
      </c>
      <c r="Q104" s="77">
        <v>67686.942560159994</v>
      </c>
      <c r="R104" s="77">
        <v>66261.601232999994</v>
      </c>
      <c r="S104" s="77">
        <v>66594.586760999984</v>
      </c>
      <c r="T104" s="77">
        <v>66927.09844799999</v>
      </c>
      <c r="U104" s="77">
        <v>67259.859524999978</v>
      </c>
      <c r="V104" s="77">
        <v>67592.371211999984</v>
      </c>
      <c r="W104" s="77">
        <v>67688.087093999988</v>
      </c>
      <c r="X104" s="77">
        <v>67784.052365999989</v>
      </c>
      <c r="Y104" s="77">
        <v>67879.768247999993</v>
      </c>
      <c r="Z104" s="77">
        <v>67975.957970999982</v>
      </c>
      <c r="AA104" s="77">
        <v>68071.673852999986</v>
      </c>
      <c r="AB104" s="77">
        <v>67973.114924999987</v>
      </c>
      <c r="AC104" s="77">
        <v>67874.531057999993</v>
      </c>
      <c r="AD104" s="77">
        <v>67775.97212999998</v>
      </c>
      <c r="AE104" s="77">
        <v>67677.163811999984</v>
      </c>
      <c r="AF104" s="77">
        <v>67578.829334999988</v>
      </c>
      <c r="AG104" s="77">
        <v>67323.753242999985</v>
      </c>
      <c r="AH104" s="77">
        <v>67068.652212000001</v>
      </c>
      <c r="AI104" s="77">
        <v>66813.800571</v>
      </c>
      <c r="AJ104" s="77">
        <v>66558.948929999984</v>
      </c>
      <c r="AK104" s="77">
        <v>66304.097288999998</v>
      </c>
      <c r="AL104" s="77">
        <v>65930.959970999989</v>
      </c>
      <c r="AM104" s="77">
        <v>65557.598201999994</v>
      </c>
      <c r="AN104" s="77">
        <v>65184.460883999986</v>
      </c>
      <c r="AO104" s="77">
        <v>64811.323565999992</v>
      </c>
      <c r="AP104" s="77">
        <v>64438.186247999998</v>
      </c>
      <c r="AQ104" s="8"/>
      <c r="AS104" s="21" t="s">
        <v>97</v>
      </c>
      <c r="AT104" s="21" t="s">
        <v>67</v>
      </c>
      <c r="AU104" s="99" t="e">
        <f>SUMIFS($H$21:$H$67,#REF!,#REF!,#REF!,AT104)</f>
        <v>#REF!</v>
      </c>
      <c r="AV104" s="98" t="e">
        <f>(SUMIFS('Premissas Operacionais'!H$89:H$247,'Premissas Operacionais'!#REF!,#REF!,'Premissas Operacionais'!#REF!,#REF!)+SUMIFS('Premissas Operacionais'!H$89:H$247,'Premissas Operacionais'!#REF!,#REF!,'Premissas Operacionais'!#REF!,$AS104))*$AU104/1000-H104</f>
        <v>#REF!</v>
      </c>
      <c r="AW104" s="98" t="e">
        <f>(SUMIFS('Premissas Operacionais'!I$89:I$247,'Premissas Operacionais'!#REF!,#REF!,'Premissas Operacionais'!#REF!,#REF!)+SUMIFS('Premissas Operacionais'!I$89:I$247,'Premissas Operacionais'!#REF!,#REF!,'Premissas Operacionais'!#REF!,$AS104))*$AU104/1000-I104</f>
        <v>#REF!</v>
      </c>
      <c r="AX104" s="98" t="e">
        <f>(SUMIFS('Premissas Operacionais'!J$89:J$247,'Premissas Operacionais'!#REF!,#REF!,'Premissas Operacionais'!#REF!,#REF!)+SUMIFS('Premissas Operacionais'!J$89:J$247,'Premissas Operacionais'!#REF!,#REF!,'Premissas Operacionais'!#REF!,$AS104))*$AU104/1000-J104</f>
        <v>#REF!</v>
      </c>
      <c r="AY104" s="98" t="e">
        <f>(SUMIFS('Premissas Operacionais'!K$89:K$247,'Premissas Operacionais'!#REF!,#REF!,'Premissas Operacionais'!#REF!,#REF!)+SUMIFS('Premissas Operacionais'!K$89:K$247,'Premissas Operacionais'!#REF!,#REF!,'Premissas Operacionais'!#REF!,$AS104))*$AU104/1000-K104</f>
        <v>#REF!</v>
      </c>
      <c r="AZ104" s="98" t="e">
        <f>(SUMIFS('Premissas Operacionais'!L$89:L$247,'Premissas Operacionais'!#REF!,#REF!,'Premissas Operacionais'!#REF!,#REF!)+SUMIFS('Premissas Operacionais'!L$89:L$247,'Premissas Operacionais'!#REF!,#REF!,'Premissas Operacionais'!#REF!,$AS104))*$AU104/1000-L104</f>
        <v>#REF!</v>
      </c>
      <c r="BA104" s="98" t="e">
        <f>(SUMIFS('Premissas Operacionais'!M$89:M$247,'Premissas Operacionais'!#REF!,#REF!,'Premissas Operacionais'!#REF!,#REF!)+SUMIFS('Premissas Operacionais'!M$89:M$247,'Premissas Operacionais'!#REF!,#REF!,'Premissas Operacionais'!#REF!,$AS104))*$AU104/1000-M104</f>
        <v>#REF!</v>
      </c>
      <c r="BB104" s="98" t="e">
        <f>(SUMIFS('Premissas Operacionais'!N$89:N$247,'Premissas Operacionais'!#REF!,#REF!,'Premissas Operacionais'!#REF!,#REF!)+SUMIFS('Premissas Operacionais'!N$89:N$247,'Premissas Operacionais'!#REF!,#REF!,'Premissas Operacionais'!#REF!,$AS104))*$AU104/1000-N104</f>
        <v>#REF!</v>
      </c>
      <c r="BC104" s="98" t="e">
        <f>(SUMIFS('Premissas Operacionais'!O$89:O$247,'Premissas Operacionais'!#REF!,#REF!,'Premissas Operacionais'!#REF!,#REF!)+SUMIFS('Premissas Operacionais'!O$89:O$247,'Premissas Operacionais'!#REF!,#REF!,'Premissas Operacionais'!#REF!,$AS104))*$AU104/1000-O104</f>
        <v>#REF!</v>
      </c>
      <c r="BD104" s="98" t="e">
        <f>(SUMIFS('Premissas Operacionais'!P$89:P$247,'Premissas Operacionais'!#REF!,#REF!,'Premissas Operacionais'!#REF!,#REF!)+SUMIFS('Premissas Operacionais'!P$89:P$247,'Premissas Operacionais'!#REF!,#REF!,'Premissas Operacionais'!#REF!,$AS104))*$AU104/1000-P104</f>
        <v>#REF!</v>
      </c>
      <c r="BE104" s="98" t="e">
        <f>(SUMIFS('Premissas Operacionais'!Q$89:Q$247,'Premissas Operacionais'!#REF!,#REF!,'Premissas Operacionais'!#REF!,#REF!)+SUMIFS('Premissas Operacionais'!Q$89:Q$247,'Premissas Operacionais'!#REF!,#REF!,'Premissas Operacionais'!#REF!,$AS104))*$AU104/1000-Q104</f>
        <v>#REF!</v>
      </c>
      <c r="BF104" s="98" t="e">
        <f>(SUMIFS('Premissas Operacionais'!R$89:R$247,'Premissas Operacionais'!#REF!,#REF!,'Premissas Operacionais'!#REF!,#REF!)+SUMIFS('Premissas Operacionais'!R$89:R$247,'Premissas Operacionais'!#REF!,#REF!,'Premissas Operacionais'!#REF!,$AS104))*$AU104/1000-R104</f>
        <v>#REF!</v>
      </c>
      <c r="BG104" s="98" t="e">
        <f>(SUMIFS('Premissas Operacionais'!S$89:S$247,'Premissas Operacionais'!#REF!,#REF!,'Premissas Operacionais'!#REF!,#REF!)+SUMIFS('Premissas Operacionais'!S$89:S$247,'Premissas Operacionais'!#REF!,#REF!,'Premissas Operacionais'!#REF!,$AS104))*$AU104/1000-S104</f>
        <v>#REF!</v>
      </c>
      <c r="BH104" s="98" t="e">
        <f>(SUMIFS('Premissas Operacionais'!T$89:T$247,'Premissas Operacionais'!#REF!,#REF!,'Premissas Operacionais'!#REF!,#REF!)+SUMIFS('Premissas Operacionais'!T$89:T$247,'Premissas Operacionais'!#REF!,#REF!,'Premissas Operacionais'!#REF!,$AS104))*$AU104/1000-T104</f>
        <v>#REF!</v>
      </c>
      <c r="BI104" s="98" t="e">
        <f>(SUMIFS('Premissas Operacionais'!U$89:U$247,'Premissas Operacionais'!#REF!,#REF!,'Premissas Operacionais'!#REF!,#REF!)+SUMIFS('Premissas Operacionais'!U$89:U$247,'Premissas Operacionais'!#REF!,#REF!,'Premissas Operacionais'!#REF!,$AS104))*$AU104/1000-U104</f>
        <v>#REF!</v>
      </c>
      <c r="BJ104" s="98" t="e">
        <f>(SUMIFS('Premissas Operacionais'!V$89:V$247,'Premissas Operacionais'!#REF!,#REF!,'Premissas Operacionais'!#REF!,#REF!)+SUMIFS('Premissas Operacionais'!V$89:V$247,'Premissas Operacionais'!#REF!,#REF!,'Premissas Operacionais'!#REF!,$AS104))*$AU104/1000-V104</f>
        <v>#REF!</v>
      </c>
      <c r="BK104" s="98" t="e">
        <f>(SUMIFS('Premissas Operacionais'!W$89:W$247,'Premissas Operacionais'!#REF!,#REF!,'Premissas Operacionais'!#REF!,#REF!)+SUMIFS('Premissas Operacionais'!W$89:W$247,'Premissas Operacionais'!#REF!,#REF!,'Premissas Operacionais'!#REF!,$AS104))*$AU104/1000-W104</f>
        <v>#REF!</v>
      </c>
      <c r="BL104" s="98" t="e">
        <f>(SUMIFS('Premissas Operacionais'!X$89:X$247,'Premissas Operacionais'!#REF!,#REF!,'Premissas Operacionais'!#REF!,#REF!)+SUMIFS('Premissas Operacionais'!X$89:X$247,'Premissas Operacionais'!#REF!,#REF!,'Premissas Operacionais'!#REF!,$AS104))*$AU104/1000-X104</f>
        <v>#REF!</v>
      </c>
      <c r="BM104" s="98" t="e">
        <f>(SUMIFS('Premissas Operacionais'!Y$89:Y$247,'Premissas Operacionais'!#REF!,#REF!,'Premissas Operacionais'!#REF!,#REF!)+SUMIFS('Premissas Operacionais'!Y$89:Y$247,'Premissas Operacionais'!#REF!,#REF!,'Premissas Operacionais'!#REF!,$AS104))*$AU104/1000-Y104</f>
        <v>#REF!</v>
      </c>
      <c r="BN104" s="98" t="e">
        <f>(SUMIFS('Premissas Operacionais'!Z$89:Z$247,'Premissas Operacionais'!#REF!,#REF!,'Premissas Operacionais'!#REF!,#REF!)+SUMIFS('Premissas Operacionais'!Z$89:Z$247,'Premissas Operacionais'!#REF!,#REF!,'Premissas Operacionais'!#REF!,$AS104))*$AU104/1000-Z104</f>
        <v>#REF!</v>
      </c>
      <c r="BO104" s="98" t="e">
        <f>(SUMIFS('Premissas Operacionais'!AA$89:AA$247,'Premissas Operacionais'!#REF!,#REF!,'Premissas Operacionais'!#REF!,#REF!)+SUMIFS('Premissas Operacionais'!AA$89:AA$247,'Premissas Operacionais'!#REF!,#REF!,'Premissas Operacionais'!#REF!,$AS104))*$AU104/1000-AA104</f>
        <v>#REF!</v>
      </c>
      <c r="BP104" s="98" t="e">
        <f>(SUMIFS('Premissas Operacionais'!AB$89:AB$247,'Premissas Operacionais'!#REF!,#REF!,'Premissas Operacionais'!#REF!,#REF!)+SUMIFS('Premissas Operacionais'!AB$89:AB$247,'Premissas Operacionais'!#REF!,#REF!,'Premissas Operacionais'!#REF!,$AS104))*$AU104/1000-AB104</f>
        <v>#REF!</v>
      </c>
      <c r="BQ104" s="98" t="e">
        <f>(SUMIFS('Premissas Operacionais'!AC$89:AC$247,'Premissas Operacionais'!#REF!,#REF!,'Premissas Operacionais'!#REF!,#REF!)+SUMIFS('Premissas Operacionais'!AC$89:AC$247,'Premissas Operacionais'!#REF!,#REF!,'Premissas Operacionais'!#REF!,$AS104))*$AU104/1000-AC104</f>
        <v>#REF!</v>
      </c>
      <c r="BR104" s="98" t="e">
        <f>(SUMIFS('Premissas Operacionais'!AD$89:AD$247,'Premissas Operacionais'!#REF!,#REF!,'Premissas Operacionais'!#REF!,#REF!)+SUMIFS('Premissas Operacionais'!AD$89:AD$247,'Premissas Operacionais'!#REF!,#REF!,'Premissas Operacionais'!#REF!,$AS104))*$AU104/1000-AD104</f>
        <v>#REF!</v>
      </c>
      <c r="BS104" s="98" t="e">
        <f>(SUMIFS('Premissas Operacionais'!AE$89:AE$247,'Premissas Operacionais'!#REF!,#REF!,'Premissas Operacionais'!#REF!,#REF!)+SUMIFS('Premissas Operacionais'!AE$89:AE$247,'Premissas Operacionais'!#REF!,#REF!,'Premissas Operacionais'!#REF!,$AS104))*$AU104/1000-AE104</f>
        <v>#REF!</v>
      </c>
      <c r="BT104" s="98" t="e">
        <f>(SUMIFS('Premissas Operacionais'!AF$89:AF$247,'Premissas Operacionais'!#REF!,#REF!,'Premissas Operacionais'!#REF!,#REF!)+SUMIFS('Premissas Operacionais'!AF$89:AF$247,'Premissas Operacionais'!#REF!,#REF!,'Premissas Operacionais'!#REF!,$AS104))*$AU104/1000-AF104</f>
        <v>#REF!</v>
      </c>
      <c r="BU104" s="98" t="e">
        <f>(SUMIFS('Premissas Operacionais'!AG$89:AG$247,'Premissas Operacionais'!#REF!,#REF!,'Premissas Operacionais'!#REF!,#REF!)+SUMIFS('Premissas Operacionais'!AG$89:AG$247,'Premissas Operacionais'!#REF!,#REF!,'Premissas Operacionais'!#REF!,$AS104))*$AU104/1000-AG104</f>
        <v>#REF!</v>
      </c>
      <c r="BV104" s="98" t="e">
        <f>(SUMIFS('Premissas Operacionais'!AH$89:AH$247,'Premissas Operacionais'!#REF!,#REF!,'Premissas Operacionais'!#REF!,#REF!)+SUMIFS('Premissas Operacionais'!AH$89:AH$247,'Premissas Operacionais'!#REF!,#REF!,'Premissas Operacionais'!#REF!,$AS104))*$AU104/1000-AH104</f>
        <v>#REF!</v>
      </c>
      <c r="BW104" s="98" t="e">
        <f>(SUMIFS('Premissas Operacionais'!AI$89:AI$247,'Premissas Operacionais'!#REF!,#REF!,'Premissas Operacionais'!#REF!,#REF!)+SUMIFS('Premissas Operacionais'!AI$89:AI$247,'Premissas Operacionais'!#REF!,#REF!,'Premissas Operacionais'!#REF!,$AS104))*$AU104/1000-AI104</f>
        <v>#REF!</v>
      </c>
      <c r="BX104" s="98" t="e">
        <f>(SUMIFS('Premissas Operacionais'!AJ$89:AJ$247,'Premissas Operacionais'!#REF!,#REF!,'Premissas Operacionais'!#REF!,#REF!)+SUMIFS('Premissas Operacionais'!AJ$89:AJ$247,'Premissas Operacionais'!#REF!,#REF!,'Premissas Operacionais'!#REF!,$AS104))*$AU104/1000-AJ104</f>
        <v>#REF!</v>
      </c>
      <c r="BY104" s="98" t="e">
        <f>(SUMIFS('Premissas Operacionais'!AK$89:AK$247,'Premissas Operacionais'!#REF!,#REF!,'Premissas Operacionais'!#REF!,#REF!)+SUMIFS('Premissas Operacionais'!AK$89:AK$247,'Premissas Operacionais'!#REF!,#REF!,'Premissas Operacionais'!#REF!,$AS104))*$AU104/1000-AK104</f>
        <v>#REF!</v>
      </c>
      <c r="BZ104" s="98" t="e">
        <f>(SUMIFS('Premissas Operacionais'!AL$89:AL$247,'Premissas Operacionais'!#REF!,#REF!,'Premissas Operacionais'!#REF!,#REF!)+SUMIFS('Premissas Operacionais'!AL$89:AL$247,'Premissas Operacionais'!#REF!,#REF!,'Premissas Operacionais'!#REF!,$AS104))*$AU104/1000-AL104</f>
        <v>#REF!</v>
      </c>
      <c r="CA104" s="98" t="e">
        <f>(SUMIFS('Premissas Operacionais'!AM$89:AM$247,'Premissas Operacionais'!#REF!,#REF!,'Premissas Operacionais'!#REF!,#REF!)+SUMIFS('Premissas Operacionais'!AM$89:AM$247,'Premissas Operacionais'!#REF!,#REF!,'Premissas Operacionais'!#REF!,$AS104))*$AU104/1000-AM104</f>
        <v>#REF!</v>
      </c>
      <c r="CB104" s="98" t="e">
        <f>(SUMIFS('Premissas Operacionais'!AN$89:AN$247,'Premissas Operacionais'!#REF!,#REF!,'Premissas Operacionais'!#REF!,#REF!)+SUMIFS('Premissas Operacionais'!AN$89:AN$247,'Premissas Operacionais'!#REF!,#REF!,'Premissas Operacionais'!#REF!,$AS104))*$AU104/1000-AN104</f>
        <v>#REF!</v>
      </c>
      <c r="CC104" s="98" t="e">
        <f>(SUMIFS('Premissas Operacionais'!AO$89:AO$247,'Premissas Operacionais'!#REF!,#REF!,'Premissas Operacionais'!#REF!,#REF!)+SUMIFS('Premissas Operacionais'!AO$89:AO$247,'Premissas Operacionais'!#REF!,#REF!,'Premissas Operacionais'!#REF!,$AS104))*$AU104/1000-AO104</f>
        <v>#REF!</v>
      </c>
      <c r="CD104" s="98" t="e">
        <f>(SUMIFS('Premissas Operacionais'!AP$89:AP$247,'Premissas Operacionais'!#REF!,#REF!,'Premissas Operacionais'!#REF!,#REF!)+SUMIFS('Premissas Operacionais'!AP$89:AP$247,'Premissas Operacionais'!#REF!,#REF!,'Premissas Operacionais'!#REF!,$AS104))*$AU104/1000-AP104</f>
        <v>#REF!</v>
      </c>
    </row>
    <row r="105" spans="2:82">
      <c r="B105" s="5"/>
      <c r="F105" s="65" t="s">
        <v>48</v>
      </c>
      <c r="G105" s="90">
        <f t="shared" si="14"/>
        <v>873547.43951316155</v>
      </c>
      <c r="H105" s="77">
        <v>10661.749333766322</v>
      </c>
      <c r="I105" s="77">
        <v>10817.028170273561</v>
      </c>
      <c r="J105" s="77">
        <v>14265.243494527411</v>
      </c>
      <c r="K105" s="77">
        <v>18208.590944298925</v>
      </c>
      <c r="L105" s="77">
        <v>22291.761651196117</v>
      </c>
      <c r="M105" s="77">
        <v>26883.69131103477</v>
      </c>
      <c r="N105" s="77">
        <v>28029.392408179439</v>
      </c>
      <c r="O105" s="77">
        <v>27611.982505224067</v>
      </c>
      <c r="P105" s="77">
        <v>27181.728230407942</v>
      </c>
      <c r="Q105" s="77">
        <v>26738.748724731209</v>
      </c>
      <c r="R105" s="77">
        <v>26175.688226614715</v>
      </c>
      <c r="S105" s="77">
        <v>26307.229348512054</v>
      </c>
      <c r="T105" s="77">
        <v>26438.583286368339</v>
      </c>
      <c r="U105" s="77">
        <v>26570.035742140972</v>
      </c>
      <c r="V105" s="77">
        <v>26701.389679997264</v>
      </c>
      <c r="W105" s="77">
        <v>26739.2008562886</v>
      </c>
      <c r="X105" s="77">
        <v>26777.110550496283</v>
      </c>
      <c r="Y105" s="77">
        <v>26814.921726787623</v>
      </c>
      <c r="Z105" s="77">
        <v>26852.920087120008</v>
      </c>
      <c r="AA105" s="77">
        <v>26890.731263411348</v>
      </c>
      <c r="AB105" s="77">
        <v>26851.796982873733</v>
      </c>
      <c r="AC105" s="77">
        <v>26812.852850544477</v>
      </c>
      <c r="AD105" s="77">
        <v>26773.918570006863</v>
      </c>
      <c r="AE105" s="77">
        <v>26734.885771552901</v>
      </c>
      <c r="AF105" s="77">
        <v>26696.040157139993</v>
      </c>
      <c r="AG105" s="77">
        <v>26595.276032307309</v>
      </c>
      <c r="AH105" s="77">
        <v>26494.502055682999</v>
      </c>
      <c r="AI105" s="77">
        <v>26393.826596975025</v>
      </c>
      <c r="AJ105" s="77">
        <v>26293.151138267054</v>
      </c>
      <c r="AK105" s="77">
        <v>26192.475679559073</v>
      </c>
      <c r="AL105" s="77">
        <v>26045.073173130982</v>
      </c>
      <c r="AM105" s="77">
        <v>25897.582000578179</v>
      </c>
      <c r="AN105" s="77">
        <v>25750.179494150085</v>
      </c>
      <c r="AO105" s="77">
        <v>25602.776987721987</v>
      </c>
      <c r="AP105" s="77">
        <v>25455.374481293889</v>
      </c>
      <c r="AQ105" s="8"/>
      <c r="AS105" s="21" t="s">
        <v>98</v>
      </c>
      <c r="AT105" s="21" t="s">
        <v>68</v>
      </c>
      <c r="AU105" s="99" t="e">
        <f>SUMIFS($H$21:$H$67,#REF!,#REF!,#REF!,AT105)</f>
        <v>#REF!</v>
      </c>
      <c r="AV105" s="98" t="e">
        <f>(SUMIFS('Premissas Operacionais'!H$89:H$247,'Premissas Operacionais'!#REF!,#REF!,'Premissas Operacionais'!#REF!,#REF!)+SUMIFS('Premissas Operacionais'!H$89:H$247,'Premissas Operacionais'!#REF!,#REF!,'Premissas Operacionais'!#REF!,$AS105))*$AU105/1000-H105</f>
        <v>#REF!</v>
      </c>
      <c r="AW105" s="98" t="e">
        <f>(SUMIFS('Premissas Operacionais'!I$89:I$247,'Premissas Operacionais'!#REF!,#REF!,'Premissas Operacionais'!#REF!,#REF!)+SUMIFS('Premissas Operacionais'!I$89:I$247,'Premissas Operacionais'!#REF!,#REF!,'Premissas Operacionais'!#REF!,$AS105))*$AU105/1000-I105</f>
        <v>#REF!</v>
      </c>
      <c r="AX105" s="98" t="e">
        <f>(SUMIFS('Premissas Operacionais'!J$89:J$247,'Premissas Operacionais'!#REF!,#REF!,'Premissas Operacionais'!#REF!,#REF!)+SUMIFS('Premissas Operacionais'!J$89:J$247,'Premissas Operacionais'!#REF!,#REF!,'Premissas Operacionais'!#REF!,$AS105))*$AU105/1000-J105</f>
        <v>#REF!</v>
      </c>
      <c r="AY105" s="98" t="e">
        <f>(SUMIFS('Premissas Operacionais'!K$89:K$247,'Premissas Operacionais'!#REF!,#REF!,'Premissas Operacionais'!#REF!,#REF!)+SUMIFS('Premissas Operacionais'!K$89:K$247,'Premissas Operacionais'!#REF!,#REF!,'Premissas Operacionais'!#REF!,$AS105))*$AU105/1000-K105</f>
        <v>#REF!</v>
      </c>
      <c r="AZ105" s="98" t="e">
        <f>(SUMIFS('Premissas Operacionais'!L$89:L$247,'Premissas Operacionais'!#REF!,#REF!,'Premissas Operacionais'!#REF!,#REF!)+SUMIFS('Premissas Operacionais'!L$89:L$247,'Premissas Operacionais'!#REF!,#REF!,'Premissas Operacionais'!#REF!,$AS105))*$AU105/1000-L105</f>
        <v>#REF!</v>
      </c>
      <c r="BA105" s="98" t="e">
        <f>(SUMIFS('Premissas Operacionais'!M$89:M$247,'Premissas Operacionais'!#REF!,#REF!,'Premissas Operacionais'!#REF!,#REF!)+SUMIFS('Premissas Operacionais'!M$89:M$247,'Premissas Operacionais'!#REF!,#REF!,'Premissas Operacionais'!#REF!,$AS105))*$AU105/1000-M105</f>
        <v>#REF!</v>
      </c>
      <c r="BB105" s="98" t="e">
        <f>(SUMIFS('Premissas Operacionais'!N$89:N$247,'Premissas Operacionais'!#REF!,#REF!,'Premissas Operacionais'!#REF!,#REF!)+SUMIFS('Premissas Operacionais'!N$89:N$247,'Premissas Operacionais'!#REF!,#REF!,'Premissas Operacionais'!#REF!,$AS105))*$AU105/1000-N105</f>
        <v>#REF!</v>
      </c>
      <c r="BC105" s="98" t="e">
        <f>(SUMIFS('Premissas Operacionais'!O$89:O$247,'Premissas Operacionais'!#REF!,#REF!,'Premissas Operacionais'!#REF!,#REF!)+SUMIFS('Premissas Operacionais'!O$89:O$247,'Premissas Operacionais'!#REF!,#REF!,'Premissas Operacionais'!#REF!,$AS105))*$AU105/1000-O105</f>
        <v>#REF!</v>
      </c>
      <c r="BD105" s="98" t="e">
        <f>(SUMIFS('Premissas Operacionais'!P$89:P$247,'Premissas Operacionais'!#REF!,#REF!,'Premissas Operacionais'!#REF!,#REF!)+SUMIFS('Premissas Operacionais'!P$89:P$247,'Premissas Operacionais'!#REF!,#REF!,'Premissas Operacionais'!#REF!,$AS105))*$AU105/1000-P105</f>
        <v>#REF!</v>
      </c>
      <c r="BE105" s="98" t="e">
        <f>(SUMIFS('Premissas Operacionais'!Q$89:Q$247,'Premissas Operacionais'!#REF!,#REF!,'Premissas Operacionais'!#REF!,#REF!)+SUMIFS('Premissas Operacionais'!Q$89:Q$247,'Premissas Operacionais'!#REF!,#REF!,'Premissas Operacionais'!#REF!,$AS105))*$AU105/1000-Q105</f>
        <v>#REF!</v>
      </c>
      <c r="BF105" s="98" t="e">
        <f>(SUMIFS('Premissas Operacionais'!R$89:R$247,'Premissas Operacionais'!#REF!,#REF!,'Premissas Operacionais'!#REF!,#REF!)+SUMIFS('Premissas Operacionais'!R$89:R$247,'Premissas Operacionais'!#REF!,#REF!,'Premissas Operacionais'!#REF!,$AS105))*$AU105/1000-R105</f>
        <v>#REF!</v>
      </c>
      <c r="BG105" s="98" t="e">
        <f>(SUMIFS('Premissas Operacionais'!S$89:S$247,'Premissas Operacionais'!#REF!,#REF!,'Premissas Operacionais'!#REF!,#REF!)+SUMIFS('Premissas Operacionais'!S$89:S$247,'Premissas Operacionais'!#REF!,#REF!,'Premissas Operacionais'!#REF!,$AS105))*$AU105/1000-S105</f>
        <v>#REF!</v>
      </c>
      <c r="BH105" s="98" t="e">
        <f>(SUMIFS('Premissas Operacionais'!T$89:T$247,'Premissas Operacionais'!#REF!,#REF!,'Premissas Operacionais'!#REF!,#REF!)+SUMIFS('Premissas Operacionais'!T$89:T$247,'Premissas Operacionais'!#REF!,#REF!,'Premissas Operacionais'!#REF!,$AS105))*$AU105/1000-T105</f>
        <v>#REF!</v>
      </c>
      <c r="BI105" s="98" t="e">
        <f>(SUMIFS('Premissas Operacionais'!U$89:U$247,'Premissas Operacionais'!#REF!,#REF!,'Premissas Operacionais'!#REF!,#REF!)+SUMIFS('Premissas Operacionais'!U$89:U$247,'Premissas Operacionais'!#REF!,#REF!,'Premissas Operacionais'!#REF!,$AS105))*$AU105/1000-U105</f>
        <v>#REF!</v>
      </c>
      <c r="BJ105" s="98" t="e">
        <f>(SUMIFS('Premissas Operacionais'!V$89:V$247,'Premissas Operacionais'!#REF!,#REF!,'Premissas Operacionais'!#REF!,#REF!)+SUMIFS('Premissas Operacionais'!V$89:V$247,'Premissas Operacionais'!#REF!,#REF!,'Premissas Operacionais'!#REF!,$AS105))*$AU105/1000-V105</f>
        <v>#REF!</v>
      </c>
      <c r="BK105" s="98" t="e">
        <f>(SUMIFS('Premissas Operacionais'!W$89:W$247,'Premissas Operacionais'!#REF!,#REF!,'Premissas Operacionais'!#REF!,#REF!)+SUMIFS('Premissas Operacionais'!W$89:W$247,'Premissas Operacionais'!#REF!,#REF!,'Premissas Operacionais'!#REF!,$AS105))*$AU105/1000-W105</f>
        <v>#REF!</v>
      </c>
      <c r="BL105" s="98" t="e">
        <f>(SUMIFS('Premissas Operacionais'!X$89:X$247,'Premissas Operacionais'!#REF!,#REF!,'Premissas Operacionais'!#REF!,#REF!)+SUMIFS('Premissas Operacionais'!X$89:X$247,'Premissas Operacionais'!#REF!,#REF!,'Premissas Operacionais'!#REF!,$AS105))*$AU105/1000-X105</f>
        <v>#REF!</v>
      </c>
      <c r="BM105" s="98" t="e">
        <f>(SUMIFS('Premissas Operacionais'!Y$89:Y$247,'Premissas Operacionais'!#REF!,#REF!,'Premissas Operacionais'!#REF!,#REF!)+SUMIFS('Premissas Operacionais'!Y$89:Y$247,'Premissas Operacionais'!#REF!,#REF!,'Premissas Operacionais'!#REF!,$AS105))*$AU105/1000-Y105</f>
        <v>#REF!</v>
      </c>
      <c r="BN105" s="98" t="e">
        <f>(SUMIFS('Premissas Operacionais'!Z$89:Z$247,'Premissas Operacionais'!#REF!,#REF!,'Premissas Operacionais'!#REF!,#REF!)+SUMIFS('Premissas Operacionais'!Z$89:Z$247,'Premissas Operacionais'!#REF!,#REF!,'Premissas Operacionais'!#REF!,$AS105))*$AU105/1000-Z105</f>
        <v>#REF!</v>
      </c>
      <c r="BO105" s="98" t="e">
        <f>(SUMIFS('Premissas Operacionais'!AA$89:AA$247,'Premissas Operacionais'!#REF!,#REF!,'Premissas Operacionais'!#REF!,#REF!)+SUMIFS('Premissas Operacionais'!AA$89:AA$247,'Premissas Operacionais'!#REF!,#REF!,'Premissas Operacionais'!#REF!,$AS105))*$AU105/1000-AA105</f>
        <v>#REF!</v>
      </c>
      <c r="BP105" s="98" t="e">
        <f>(SUMIFS('Premissas Operacionais'!AB$89:AB$247,'Premissas Operacionais'!#REF!,#REF!,'Premissas Operacionais'!#REF!,#REF!)+SUMIFS('Premissas Operacionais'!AB$89:AB$247,'Premissas Operacionais'!#REF!,#REF!,'Premissas Operacionais'!#REF!,$AS105))*$AU105/1000-AB105</f>
        <v>#REF!</v>
      </c>
      <c r="BQ105" s="98" t="e">
        <f>(SUMIFS('Premissas Operacionais'!AC$89:AC$247,'Premissas Operacionais'!#REF!,#REF!,'Premissas Operacionais'!#REF!,#REF!)+SUMIFS('Premissas Operacionais'!AC$89:AC$247,'Premissas Operacionais'!#REF!,#REF!,'Premissas Operacionais'!#REF!,$AS105))*$AU105/1000-AC105</f>
        <v>#REF!</v>
      </c>
      <c r="BR105" s="98" t="e">
        <f>(SUMIFS('Premissas Operacionais'!AD$89:AD$247,'Premissas Operacionais'!#REF!,#REF!,'Premissas Operacionais'!#REF!,#REF!)+SUMIFS('Premissas Operacionais'!AD$89:AD$247,'Premissas Operacionais'!#REF!,#REF!,'Premissas Operacionais'!#REF!,$AS105))*$AU105/1000-AD105</f>
        <v>#REF!</v>
      </c>
      <c r="BS105" s="98" t="e">
        <f>(SUMIFS('Premissas Operacionais'!AE$89:AE$247,'Premissas Operacionais'!#REF!,#REF!,'Premissas Operacionais'!#REF!,#REF!)+SUMIFS('Premissas Operacionais'!AE$89:AE$247,'Premissas Operacionais'!#REF!,#REF!,'Premissas Operacionais'!#REF!,$AS105))*$AU105/1000-AE105</f>
        <v>#REF!</v>
      </c>
      <c r="BT105" s="98" t="e">
        <f>(SUMIFS('Premissas Operacionais'!AF$89:AF$247,'Premissas Operacionais'!#REF!,#REF!,'Premissas Operacionais'!#REF!,#REF!)+SUMIFS('Premissas Operacionais'!AF$89:AF$247,'Premissas Operacionais'!#REF!,#REF!,'Premissas Operacionais'!#REF!,$AS105))*$AU105/1000-AF105</f>
        <v>#REF!</v>
      </c>
      <c r="BU105" s="98" t="e">
        <f>(SUMIFS('Premissas Operacionais'!AG$89:AG$247,'Premissas Operacionais'!#REF!,#REF!,'Premissas Operacionais'!#REF!,#REF!)+SUMIFS('Premissas Operacionais'!AG$89:AG$247,'Premissas Operacionais'!#REF!,#REF!,'Premissas Operacionais'!#REF!,$AS105))*$AU105/1000-AG105</f>
        <v>#REF!</v>
      </c>
      <c r="BV105" s="98" t="e">
        <f>(SUMIFS('Premissas Operacionais'!AH$89:AH$247,'Premissas Operacionais'!#REF!,#REF!,'Premissas Operacionais'!#REF!,#REF!)+SUMIFS('Premissas Operacionais'!AH$89:AH$247,'Premissas Operacionais'!#REF!,#REF!,'Premissas Operacionais'!#REF!,$AS105))*$AU105/1000-AH105</f>
        <v>#REF!</v>
      </c>
      <c r="BW105" s="98" t="e">
        <f>(SUMIFS('Premissas Operacionais'!AI$89:AI$247,'Premissas Operacionais'!#REF!,#REF!,'Premissas Operacionais'!#REF!,#REF!)+SUMIFS('Premissas Operacionais'!AI$89:AI$247,'Premissas Operacionais'!#REF!,#REF!,'Premissas Operacionais'!#REF!,$AS105))*$AU105/1000-AI105</f>
        <v>#REF!</v>
      </c>
      <c r="BX105" s="98" t="e">
        <f>(SUMIFS('Premissas Operacionais'!AJ$89:AJ$247,'Premissas Operacionais'!#REF!,#REF!,'Premissas Operacionais'!#REF!,#REF!)+SUMIFS('Premissas Operacionais'!AJ$89:AJ$247,'Premissas Operacionais'!#REF!,#REF!,'Premissas Operacionais'!#REF!,$AS105))*$AU105/1000-AJ105</f>
        <v>#REF!</v>
      </c>
      <c r="BY105" s="98" t="e">
        <f>(SUMIFS('Premissas Operacionais'!AK$89:AK$247,'Premissas Operacionais'!#REF!,#REF!,'Premissas Operacionais'!#REF!,#REF!)+SUMIFS('Premissas Operacionais'!AK$89:AK$247,'Premissas Operacionais'!#REF!,#REF!,'Premissas Operacionais'!#REF!,$AS105))*$AU105/1000-AK105</f>
        <v>#REF!</v>
      </c>
      <c r="BZ105" s="98" t="e">
        <f>(SUMIFS('Premissas Operacionais'!AL$89:AL$247,'Premissas Operacionais'!#REF!,#REF!,'Premissas Operacionais'!#REF!,#REF!)+SUMIFS('Premissas Operacionais'!AL$89:AL$247,'Premissas Operacionais'!#REF!,#REF!,'Premissas Operacionais'!#REF!,$AS105))*$AU105/1000-AL105</f>
        <v>#REF!</v>
      </c>
      <c r="CA105" s="98" t="e">
        <f>(SUMIFS('Premissas Operacionais'!AM$89:AM$247,'Premissas Operacionais'!#REF!,#REF!,'Premissas Operacionais'!#REF!,#REF!)+SUMIFS('Premissas Operacionais'!AM$89:AM$247,'Premissas Operacionais'!#REF!,#REF!,'Premissas Operacionais'!#REF!,$AS105))*$AU105/1000-AM105</f>
        <v>#REF!</v>
      </c>
      <c r="CB105" s="98" t="e">
        <f>(SUMIFS('Premissas Operacionais'!AN$89:AN$247,'Premissas Operacionais'!#REF!,#REF!,'Premissas Operacionais'!#REF!,#REF!)+SUMIFS('Premissas Operacionais'!AN$89:AN$247,'Premissas Operacionais'!#REF!,#REF!,'Premissas Operacionais'!#REF!,$AS105))*$AU105/1000-AN105</f>
        <v>#REF!</v>
      </c>
      <c r="CC105" s="98" t="e">
        <f>(SUMIFS('Premissas Operacionais'!AO$89:AO$247,'Premissas Operacionais'!#REF!,#REF!,'Premissas Operacionais'!#REF!,#REF!)+SUMIFS('Premissas Operacionais'!AO$89:AO$247,'Premissas Operacionais'!#REF!,#REF!,'Premissas Operacionais'!#REF!,$AS105))*$AU105/1000-AO105</f>
        <v>#REF!</v>
      </c>
      <c r="CD105" s="98" t="e">
        <f>(SUMIFS('Premissas Operacionais'!AP$89:AP$247,'Premissas Operacionais'!#REF!,#REF!,'Premissas Operacionais'!#REF!,#REF!)+SUMIFS('Premissas Operacionais'!AP$89:AP$247,'Premissas Operacionais'!#REF!,#REF!,'Premissas Operacionais'!#REF!,$AS105))*$AU105/1000-AP105</f>
        <v>#REF!</v>
      </c>
    </row>
    <row r="106" spans="2:82">
      <c r="B106" s="5"/>
      <c r="F106" s="65" t="s">
        <v>49</v>
      </c>
      <c r="G106" s="90">
        <f t="shared" si="14"/>
        <v>1639251.0101525846</v>
      </c>
      <c r="H106" s="77">
        <v>20007.251552486254</v>
      </c>
      <c r="I106" s="77">
        <v>20298.639264345005</v>
      </c>
      <c r="J106" s="77">
        <v>26769.370214752162</v>
      </c>
      <c r="K106" s="77">
        <v>34169.238840116253</v>
      </c>
      <c r="L106" s="77">
        <v>41831.492088362225</v>
      </c>
      <c r="M106" s="77">
        <v>50448.454365345358</v>
      </c>
      <c r="N106" s="77">
        <v>52598.413939234102</v>
      </c>
      <c r="O106" s="77">
        <v>51815.125506211378</v>
      </c>
      <c r="P106" s="77">
        <v>51007.734032420471</v>
      </c>
      <c r="Q106" s="77">
        <v>50176.463091300015</v>
      </c>
      <c r="R106" s="77">
        <v>49119.85477380683</v>
      </c>
      <c r="S106" s="77">
        <v>49366.697597897735</v>
      </c>
      <c r="T106" s="77">
        <v>49613.189162727278</v>
      </c>
      <c r="U106" s="77">
        <v>49859.865600852281</v>
      </c>
      <c r="V106" s="77">
        <v>50106.357165681824</v>
      </c>
      <c r="W106" s="77">
        <v>50177.311536477282</v>
      </c>
      <c r="X106" s="77">
        <v>50248.450780568193</v>
      </c>
      <c r="Y106" s="77">
        <v>50319.405151363651</v>
      </c>
      <c r="Z106" s="77">
        <v>50390.710781420465</v>
      </c>
      <c r="AA106" s="77">
        <v>50461.665152215908</v>
      </c>
      <c r="AB106" s="77">
        <v>50388.603225852283</v>
      </c>
      <c r="AC106" s="77">
        <v>50315.522812159099</v>
      </c>
      <c r="AD106" s="77">
        <v>50242.460885795474</v>
      </c>
      <c r="AE106" s="77">
        <v>50169.214086136373</v>
      </c>
      <c r="AF106" s="77">
        <v>50096.318545738643</v>
      </c>
      <c r="AG106" s="77">
        <v>49907.230139147738</v>
      </c>
      <c r="AH106" s="77">
        <v>49718.123245227282</v>
      </c>
      <c r="AI106" s="77">
        <v>49529.201224602279</v>
      </c>
      <c r="AJ106" s="77">
        <v>49340.279203977276</v>
      </c>
      <c r="AK106" s="77">
        <v>49151.35718335228</v>
      </c>
      <c r="AL106" s="77">
        <v>48874.749758693186</v>
      </c>
      <c r="AM106" s="77">
        <v>48597.975948068197</v>
      </c>
      <c r="AN106" s="77">
        <v>48321.368523409103</v>
      </c>
      <c r="AO106" s="77">
        <v>48044.761098750001</v>
      </c>
      <c r="AP106" s="77">
        <v>47768.153674090921</v>
      </c>
      <c r="AQ106" s="8"/>
      <c r="AS106" s="21" t="s">
        <v>99</v>
      </c>
      <c r="AT106" s="21" t="s">
        <v>69</v>
      </c>
      <c r="AU106" s="99" t="e">
        <f>SUMIFS($H$21:$H$67,#REF!,#REF!,#REF!,AT106)</f>
        <v>#REF!</v>
      </c>
      <c r="AV106" s="98" t="e">
        <f>(SUMIFS('Premissas Operacionais'!H$89:H$247,'Premissas Operacionais'!#REF!,#REF!,'Premissas Operacionais'!#REF!,#REF!)+SUMIFS('Premissas Operacionais'!H$89:H$247,'Premissas Operacionais'!#REF!,#REF!,'Premissas Operacionais'!#REF!,$AS106))*$AU106/1000-H106</f>
        <v>#REF!</v>
      </c>
      <c r="AW106" s="98" t="e">
        <f>(SUMIFS('Premissas Operacionais'!I$89:I$247,'Premissas Operacionais'!#REF!,#REF!,'Premissas Operacionais'!#REF!,#REF!)+SUMIFS('Premissas Operacionais'!I$89:I$247,'Premissas Operacionais'!#REF!,#REF!,'Premissas Operacionais'!#REF!,$AS106))*$AU106/1000-I106</f>
        <v>#REF!</v>
      </c>
      <c r="AX106" s="98" t="e">
        <f>(SUMIFS('Premissas Operacionais'!J$89:J$247,'Premissas Operacionais'!#REF!,#REF!,'Premissas Operacionais'!#REF!,#REF!)+SUMIFS('Premissas Operacionais'!J$89:J$247,'Premissas Operacionais'!#REF!,#REF!,'Premissas Operacionais'!#REF!,$AS106))*$AU106/1000-J106</f>
        <v>#REF!</v>
      </c>
      <c r="AY106" s="98" t="e">
        <f>(SUMIFS('Premissas Operacionais'!K$89:K$247,'Premissas Operacionais'!#REF!,#REF!,'Premissas Operacionais'!#REF!,#REF!)+SUMIFS('Premissas Operacionais'!K$89:K$247,'Premissas Operacionais'!#REF!,#REF!,'Premissas Operacionais'!#REF!,$AS106))*$AU106/1000-K106</f>
        <v>#REF!</v>
      </c>
      <c r="AZ106" s="98" t="e">
        <f>(SUMIFS('Premissas Operacionais'!L$89:L$247,'Premissas Operacionais'!#REF!,#REF!,'Premissas Operacionais'!#REF!,#REF!)+SUMIFS('Premissas Operacionais'!L$89:L$247,'Premissas Operacionais'!#REF!,#REF!,'Premissas Operacionais'!#REF!,$AS106))*$AU106/1000-L106</f>
        <v>#REF!</v>
      </c>
      <c r="BA106" s="98" t="e">
        <f>(SUMIFS('Premissas Operacionais'!M$89:M$247,'Premissas Operacionais'!#REF!,#REF!,'Premissas Operacionais'!#REF!,#REF!)+SUMIFS('Premissas Operacionais'!M$89:M$247,'Premissas Operacionais'!#REF!,#REF!,'Premissas Operacionais'!#REF!,$AS106))*$AU106/1000-M106</f>
        <v>#REF!</v>
      </c>
      <c r="BB106" s="98" t="e">
        <f>(SUMIFS('Premissas Operacionais'!N$89:N$247,'Premissas Operacionais'!#REF!,#REF!,'Premissas Operacionais'!#REF!,#REF!)+SUMIFS('Premissas Operacionais'!N$89:N$247,'Premissas Operacionais'!#REF!,#REF!,'Premissas Operacionais'!#REF!,$AS106))*$AU106/1000-N106</f>
        <v>#REF!</v>
      </c>
      <c r="BC106" s="98" t="e">
        <f>(SUMIFS('Premissas Operacionais'!O$89:O$247,'Premissas Operacionais'!#REF!,#REF!,'Premissas Operacionais'!#REF!,#REF!)+SUMIFS('Premissas Operacionais'!O$89:O$247,'Premissas Operacionais'!#REF!,#REF!,'Premissas Operacionais'!#REF!,$AS106))*$AU106/1000-O106</f>
        <v>#REF!</v>
      </c>
      <c r="BD106" s="98" t="e">
        <f>(SUMIFS('Premissas Operacionais'!P$89:P$247,'Premissas Operacionais'!#REF!,#REF!,'Premissas Operacionais'!#REF!,#REF!)+SUMIFS('Premissas Operacionais'!P$89:P$247,'Premissas Operacionais'!#REF!,#REF!,'Premissas Operacionais'!#REF!,$AS106))*$AU106/1000-P106</f>
        <v>#REF!</v>
      </c>
      <c r="BE106" s="98" t="e">
        <f>(SUMIFS('Premissas Operacionais'!Q$89:Q$247,'Premissas Operacionais'!#REF!,#REF!,'Premissas Operacionais'!#REF!,#REF!)+SUMIFS('Premissas Operacionais'!Q$89:Q$247,'Premissas Operacionais'!#REF!,#REF!,'Premissas Operacionais'!#REF!,$AS106))*$AU106/1000-Q106</f>
        <v>#REF!</v>
      </c>
      <c r="BF106" s="98" t="e">
        <f>(SUMIFS('Premissas Operacionais'!R$89:R$247,'Premissas Operacionais'!#REF!,#REF!,'Premissas Operacionais'!#REF!,#REF!)+SUMIFS('Premissas Operacionais'!R$89:R$247,'Premissas Operacionais'!#REF!,#REF!,'Premissas Operacionais'!#REF!,$AS106))*$AU106/1000-R106</f>
        <v>#REF!</v>
      </c>
      <c r="BG106" s="98" t="e">
        <f>(SUMIFS('Premissas Operacionais'!S$89:S$247,'Premissas Operacionais'!#REF!,#REF!,'Premissas Operacionais'!#REF!,#REF!)+SUMIFS('Premissas Operacionais'!S$89:S$247,'Premissas Operacionais'!#REF!,#REF!,'Premissas Operacionais'!#REF!,$AS106))*$AU106/1000-S106</f>
        <v>#REF!</v>
      </c>
      <c r="BH106" s="98" t="e">
        <f>(SUMIFS('Premissas Operacionais'!T$89:T$247,'Premissas Operacionais'!#REF!,#REF!,'Premissas Operacionais'!#REF!,#REF!)+SUMIFS('Premissas Operacionais'!T$89:T$247,'Premissas Operacionais'!#REF!,#REF!,'Premissas Operacionais'!#REF!,$AS106))*$AU106/1000-T106</f>
        <v>#REF!</v>
      </c>
      <c r="BI106" s="98" t="e">
        <f>(SUMIFS('Premissas Operacionais'!U$89:U$247,'Premissas Operacionais'!#REF!,#REF!,'Premissas Operacionais'!#REF!,#REF!)+SUMIFS('Premissas Operacionais'!U$89:U$247,'Premissas Operacionais'!#REF!,#REF!,'Premissas Operacionais'!#REF!,$AS106))*$AU106/1000-U106</f>
        <v>#REF!</v>
      </c>
      <c r="BJ106" s="98" t="e">
        <f>(SUMIFS('Premissas Operacionais'!V$89:V$247,'Premissas Operacionais'!#REF!,#REF!,'Premissas Operacionais'!#REF!,#REF!)+SUMIFS('Premissas Operacionais'!V$89:V$247,'Premissas Operacionais'!#REF!,#REF!,'Premissas Operacionais'!#REF!,$AS106))*$AU106/1000-V106</f>
        <v>#REF!</v>
      </c>
      <c r="BK106" s="98" t="e">
        <f>(SUMIFS('Premissas Operacionais'!W$89:W$247,'Premissas Operacionais'!#REF!,#REF!,'Premissas Operacionais'!#REF!,#REF!)+SUMIFS('Premissas Operacionais'!W$89:W$247,'Premissas Operacionais'!#REF!,#REF!,'Premissas Operacionais'!#REF!,$AS106))*$AU106/1000-W106</f>
        <v>#REF!</v>
      </c>
      <c r="BL106" s="98" t="e">
        <f>(SUMIFS('Premissas Operacionais'!X$89:X$247,'Premissas Operacionais'!#REF!,#REF!,'Premissas Operacionais'!#REF!,#REF!)+SUMIFS('Premissas Operacionais'!X$89:X$247,'Premissas Operacionais'!#REF!,#REF!,'Premissas Operacionais'!#REF!,$AS106))*$AU106/1000-X106</f>
        <v>#REF!</v>
      </c>
      <c r="BM106" s="98" t="e">
        <f>(SUMIFS('Premissas Operacionais'!Y$89:Y$247,'Premissas Operacionais'!#REF!,#REF!,'Premissas Operacionais'!#REF!,#REF!)+SUMIFS('Premissas Operacionais'!Y$89:Y$247,'Premissas Operacionais'!#REF!,#REF!,'Premissas Operacionais'!#REF!,$AS106))*$AU106/1000-Y106</f>
        <v>#REF!</v>
      </c>
      <c r="BN106" s="98" t="e">
        <f>(SUMIFS('Premissas Operacionais'!Z$89:Z$247,'Premissas Operacionais'!#REF!,#REF!,'Premissas Operacionais'!#REF!,#REF!)+SUMIFS('Premissas Operacionais'!Z$89:Z$247,'Premissas Operacionais'!#REF!,#REF!,'Premissas Operacionais'!#REF!,$AS106))*$AU106/1000-Z106</f>
        <v>#REF!</v>
      </c>
      <c r="BO106" s="98" t="e">
        <f>(SUMIFS('Premissas Operacionais'!AA$89:AA$247,'Premissas Operacionais'!#REF!,#REF!,'Premissas Operacionais'!#REF!,#REF!)+SUMIFS('Premissas Operacionais'!AA$89:AA$247,'Premissas Operacionais'!#REF!,#REF!,'Premissas Operacionais'!#REF!,$AS106))*$AU106/1000-AA106</f>
        <v>#REF!</v>
      </c>
      <c r="BP106" s="98" t="e">
        <f>(SUMIFS('Premissas Operacionais'!AB$89:AB$247,'Premissas Operacionais'!#REF!,#REF!,'Premissas Operacionais'!#REF!,#REF!)+SUMIFS('Premissas Operacionais'!AB$89:AB$247,'Premissas Operacionais'!#REF!,#REF!,'Premissas Operacionais'!#REF!,$AS106))*$AU106/1000-AB106</f>
        <v>#REF!</v>
      </c>
      <c r="BQ106" s="98" t="e">
        <f>(SUMIFS('Premissas Operacionais'!AC$89:AC$247,'Premissas Operacionais'!#REF!,#REF!,'Premissas Operacionais'!#REF!,#REF!)+SUMIFS('Premissas Operacionais'!AC$89:AC$247,'Premissas Operacionais'!#REF!,#REF!,'Premissas Operacionais'!#REF!,$AS106))*$AU106/1000-AC106</f>
        <v>#REF!</v>
      </c>
      <c r="BR106" s="98" t="e">
        <f>(SUMIFS('Premissas Operacionais'!AD$89:AD$247,'Premissas Operacionais'!#REF!,#REF!,'Premissas Operacionais'!#REF!,#REF!)+SUMIFS('Premissas Operacionais'!AD$89:AD$247,'Premissas Operacionais'!#REF!,#REF!,'Premissas Operacionais'!#REF!,$AS106))*$AU106/1000-AD106</f>
        <v>#REF!</v>
      </c>
      <c r="BS106" s="98" t="e">
        <f>(SUMIFS('Premissas Operacionais'!AE$89:AE$247,'Premissas Operacionais'!#REF!,#REF!,'Premissas Operacionais'!#REF!,#REF!)+SUMIFS('Premissas Operacionais'!AE$89:AE$247,'Premissas Operacionais'!#REF!,#REF!,'Premissas Operacionais'!#REF!,$AS106))*$AU106/1000-AE106</f>
        <v>#REF!</v>
      </c>
      <c r="BT106" s="98" t="e">
        <f>(SUMIFS('Premissas Operacionais'!AF$89:AF$247,'Premissas Operacionais'!#REF!,#REF!,'Premissas Operacionais'!#REF!,#REF!)+SUMIFS('Premissas Operacionais'!AF$89:AF$247,'Premissas Operacionais'!#REF!,#REF!,'Premissas Operacionais'!#REF!,$AS106))*$AU106/1000-AF106</f>
        <v>#REF!</v>
      </c>
      <c r="BU106" s="98" t="e">
        <f>(SUMIFS('Premissas Operacionais'!AG$89:AG$247,'Premissas Operacionais'!#REF!,#REF!,'Premissas Operacionais'!#REF!,#REF!)+SUMIFS('Premissas Operacionais'!AG$89:AG$247,'Premissas Operacionais'!#REF!,#REF!,'Premissas Operacionais'!#REF!,$AS106))*$AU106/1000-AG106</f>
        <v>#REF!</v>
      </c>
      <c r="BV106" s="98" t="e">
        <f>(SUMIFS('Premissas Operacionais'!AH$89:AH$247,'Premissas Operacionais'!#REF!,#REF!,'Premissas Operacionais'!#REF!,#REF!)+SUMIFS('Premissas Operacionais'!AH$89:AH$247,'Premissas Operacionais'!#REF!,#REF!,'Premissas Operacionais'!#REF!,$AS106))*$AU106/1000-AH106</f>
        <v>#REF!</v>
      </c>
      <c r="BW106" s="98" t="e">
        <f>(SUMIFS('Premissas Operacionais'!AI$89:AI$247,'Premissas Operacionais'!#REF!,#REF!,'Premissas Operacionais'!#REF!,#REF!)+SUMIFS('Premissas Operacionais'!AI$89:AI$247,'Premissas Operacionais'!#REF!,#REF!,'Premissas Operacionais'!#REF!,$AS106))*$AU106/1000-AI106</f>
        <v>#REF!</v>
      </c>
      <c r="BX106" s="98" t="e">
        <f>(SUMIFS('Premissas Operacionais'!AJ$89:AJ$247,'Premissas Operacionais'!#REF!,#REF!,'Premissas Operacionais'!#REF!,#REF!)+SUMIFS('Premissas Operacionais'!AJ$89:AJ$247,'Premissas Operacionais'!#REF!,#REF!,'Premissas Operacionais'!#REF!,$AS106))*$AU106/1000-AJ106</f>
        <v>#REF!</v>
      </c>
      <c r="BY106" s="98" t="e">
        <f>(SUMIFS('Premissas Operacionais'!AK$89:AK$247,'Premissas Operacionais'!#REF!,#REF!,'Premissas Operacionais'!#REF!,#REF!)+SUMIFS('Premissas Operacionais'!AK$89:AK$247,'Premissas Operacionais'!#REF!,#REF!,'Premissas Operacionais'!#REF!,$AS106))*$AU106/1000-AK106</f>
        <v>#REF!</v>
      </c>
      <c r="BZ106" s="98" t="e">
        <f>(SUMIFS('Premissas Operacionais'!AL$89:AL$247,'Premissas Operacionais'!#REF!,#REF!,'Premissas Operacionais'!#REF!,#REF!)+SUMIFS('Premissas Operacionais'!AL$89:AL$247,'Premissas Operacionais'!#REF!,#REF!,'Premissas Operacionais'!#REF!,$AS106))*$AU106/1000-AL106</f>
        <v>#REF!</v>
      </c>
      <c r="CA106" s="98" t="e">
        <f>(SUMIFS('Premissas Operacionais'!AM$89:AM$247,'Premissas Operacionais'!#REF!,#REF!,'Premissas Operacionais'!#REF!,#REF!)+SUMIFS('Premissas Operacionais'!AM$89:AM$247,'Premissas Operacionais'!#REF!,#REF!,'Premissas Operacionais'!#REF!,$AS106))*$AU106/1000-AM106</f>
        <v>#REF!</v>
      </c>
      <c r="CB106" s="98" t="e">
        <f>(SUMIFS('Premissas Operacionais'!AN$89:AN$247,'Premissas Operacionais'!#REF!,#REF!,'Premissas Operacionais'!#REF!,#REF!)+SUMIFS('Premissas Operacionais'!AN$89:AN$247,'Premissas Operacionais'!#REF!,#REF!,'Premissas Operacionais'!#REF!,$AS106))*$AU106/1000-AN106</f>
        <v>#REF!</v>
      </c>
      <c r="CC106" s="98" t="e">
        <f>(SUMIFS('Premissas Operacionais'!AO$89:AO$247,'Premissas Operacionais'!#REF!,#REF!,'Premissas Operacionais'!#REF!,#REF!)+SUMIFS('Premissas Operacionais'!AO$89:AO$247,'Premissas Operacionais'!#REF!,#REF!,'Premissas Operacionais'!#REF!,$AS106))*$AU106/1000-AO106</f>
        <v>#REF!</v>
      </c>
      <c r="CD106" s="98" t="e">
        <f>(SUMIFS('Premissas Operacionais'!AP$89:AP$247,'Premissas Operacionais'!#REF!,#REF!,'Premissas Operacionais'!#REF!,#REF!)+SUMIFS('Premissas Operacionais'!AP$89:AP$247,'Premissas Operacionais'!#REF!,#REF!,'Premissas Operacionais'!#REF!,$AS106))*$AU106/1000-AP106</f>
        <v>#REF!</v>
      </c>
    </row>
    <row r="107" spans="2:82">
      <c r="B107" s="5"/>
      <c r="F107" s="65" t="s">
        <v>50</v>
      </c>
      <c r="G107" s="90">
        <f t="shared" si="14"/>
        <v>405169.10156040202</v>
      </c>
      <c r="H107" s="77">
        <v>4945.1365812849253</v>
      </c>
      <c r="I107" s="77">
        <v>5017.1580695672847</v>
      </c>
      <c r="J107" s="77">
        <v>6616.5105966531282</v>
      </c>
      <c r="K107" s="77">
        <v>8445.5154922027705</v>
      </c>
      <c r="L107" s="77">
        <v>10339.373263399822</v>
      </c>
      <c r="M107" s="77">
        <v>12469.203803275563</v>
      </c>
      <c r="N107" s="77">
        <v>13000.603316558529</v>
      </c>
      <c r="O107" s="77">
        <v>12807.000098561464</v>
      </c>
      <c r="P107" s="77">
        <v>12607.439399182704</v>
      </c>
      <c r="Q107" s="77">
        <v>12401.976478445693</v>
      </c>
      <c r="R107" s="77">
        <v>12140.817546684466</v>
      </c>
      <c r="S107" s="77">
        <v>12201.828999258916</v>
      </c>
      <c r="T107" s="77">
        <v>12262.753632061131</v>
      </c>
      <c r="U107" s="77">
        <v>12323.723959480312</v>
      </c>
      <c r="V107" s="77">
        <v>12384.648592282527</v>
      </c>
      <c r="W107" s="77">
        <v>12402.186186274492</v>
      </c>
      <c r="X107" s="77">
        <v>12419.769474883427</v>
      </c>
      <c r="Y107" s="77">
        <v>12437.307068875398</v>
      </c>
      <c r="Z107" s="77">
        <v>12454.931482639598</v>
      </c>
      <c r="AA107" s="77">
        <v>12472.469076631565</v>
      </c>
      <c r="AB107" s="77">
        <v>12454.410564006175</v>
      </c>
      <c r="AC107" s="77">
        <v>12436.347481919085</v>
      </c>
      <c r="AD107" s="77">
        <v>12418.288969293695</v>
      </c>
      <c r="AE107" s="77">
        <v>12400.184762051336</v>
      </c>
      <c r="AF107" s="77">
        <v>12382.167374581215</v>
      </c>
      <c r="AG107" s="77">
        <v>12335.430920347279</v>
      </c>
      <c r="AH107" s="77">
        <v>12288.689896651649</v>
      </c>
      <c r="AI107" s="77">
        <v>12241.994567572985</v>
      </c>
      <c r="AJ107" s="77">
        <v>12195.299238494321</v>
      </c>
      <c r="AK107" s="77">
        <v>12148.603909415657</v>
      </c>
      <c r="AL107" s="77">
        <v>12080.235623509503</v>
      </c>
      <c r="AM107" s="77">
        <v>12011.826212448083</v>
      </c>
      <c r="AN107" s="77">
        <v>11943.457926541931</v>
      </c>
      <c r="AO107" s="77">
        <v>11875.089640635777</v>
      </c>
      <c r="AP107" s="77">
        <v>11806.721354729627</v>
      </c>
      <c r="AQ107" s="8"/>
      <c r="AS107" s="21" t="s">
        <v>100</v>
      </c>
      <c r="AT107" s="21" t="s">
        <v>70</v>
      </c>
      <c r="AU107" s="99" t="e">
        <f>SUMIFS($H$21:$H$67,#REF!,#REF!,#REF!,AT107)</f>
        <v>#REF!</v>
      </c>
      <c r="AV107" s="98" t="e">
        <f>(SUMIFS('Premissas Operacionais'!H$89:H$247,'Premissas Operacionais'!#REF!,#REF!,'Premissas Operacionais'!#REF!,#REF!)+SUMIFS('Premissas Operacionais'!H$89:H$247,'Premissas Operacionais'!#REF!,#REF!,'Premissas Operacionais'!#REF!,$AS107))*$AU107/1000-H107</f>
        <v>#REF!</v>
      </c>
      <c r="AW107" s="98" t="e">
        <f>(SUMIFS('Premissas Operacionais'!I$89:I$247,'Premissas Operacionais'!#REF!,#REF!,'Premissas Operacionais'!#REF!,#REF!)+SUMIFS('Premissas Operacionais'!I$89:I$247,'Premissas Operacionais'!#REF!,#REF!,'Premissas Operacionais'!#REF!,$AS107))*$AU107/1000-I107</f>
        <v>#REF!</v>
      </c>
      <c r="AX107" s="98" t="e">
        <f>(SUMIFS('Premissas Operacionais'!J$89:J$247,'Premissas Operacionais'!#REF!,#REF!,'Premissas Operacionais'!#REF!,#REF!)+SUMIFS('Premissas Operacionais'!J$89:J$247,'Premissas Operacionais'!#REF!,#REF!,'Premissas Operacionais'!#REF!,$AS107))*$AU107/1000-J107</f>
        <v>#REF!</v>
      </c>
      <c r="AY107" s="98" t="e">
        <f>(SUMIFS('Premissas Operacionais'!K$89:K$247,'Premissas Operacionais'!#REF!,#REF!,'Premissas Operacionais'!#REF!,#REF!)+SUMIFS('Premissas Operacionais'!K$89:K$247,'Premissas Operacionais'!#REF!,#REF!,'Premissas Operacionais'!#REF!,$AS107))*$AU107/1000-K107</f>
        <v>#REF!</v>
      </c>
      <c r="AZ107" s="98" t="e">
        <f>(SUMIFS('Premissas Operacionais'!L$89:L$247,'Premissas Operacionais'!#REF!,#REF!,'Premissas Operacionais'!#REF!,#REF!)+SUMIFS('Premissas Operacionais'!L$89:L$247,'Premissas Operacionais'!#REF!,#REF!,'Premissas Operacionais'!#REF!,$AS107))*$AU107/1000-L107</f>
        <v>#REF!</v>
      </c>
      <c r="BA107" s="98" t="e">
        <f>(SUMIFS('Premissas Operacionais'!M$89:M$247,'Premissas Operacionais'!#REF!,#REF!,'Premissas Operacionais'!#REF!,#REF!)+SUMIFS('Premissas Operacionais'!M$89:M$247,'Premissas Operacionais'!#REF!,#REF!,'Premissas Operacionais'!#REF!,$AS107))*$AU107/1000-M107</f>
        <v>#REF!</v>
      </c>
      <c r="BB107" s="98" t="e">
        <f>(SUMIFS('Premissas Operacionais'!N$89:N$247,'Premissas Operacionais'!#REF!,#REF!,'Premissas Operacionais'!#REF!,#REF!)+SUMIFS('Premissas Operacionais'!N$89:N$247,'Premissas Operacionais'!#REF!,#REF!,'Premissas Operacionais'!#REF!,$AS107))*$AU107/1000-N107</f>
        <v>#REF!</v>
      </c>
      <c r="BC107" s="98" t="e">
        <f>(SUMIFS('Premissas Operacionais'!O$89:O$247,'Premissas Operacionais'!#REF!,#REF!,'Premissas Operacionais'!#REF!,#REF!)+SUMIFS('Premissas Operacionais'!O$89:O$247,'Premissas Operacionais'!#REF!,#REF!,'Premissas Operacionais'!#REF!,$AS107))*$AU107/1000-O107</f>
        <v>#REF!</v>
      </c>
      <c r="BD107" s="98" t="e">
        <f>(SUMIFS('Premissas Operacionais'!P$89:P$247,'Premissas Operacionais'!#REF!,#REF!,'Premissas Operacionais'!#REF!,#REF!)+SUMIFS('Premissas Operacionais'!P$89:P$247,'Premissas Operacionais'!#REF!,#REF!,'Premissas Operacionais'!#REF!,$AS107))*$AU107/1000-P107</f>
        <v>#REF!</v>
      </c>
      <c r="BE107" s="98" t="e">
        <f>(SUMIFS('Premissas Operacionais'!Q$89:Q$247,'Premissas Operacionais'!#REF!,#REF!,'Premissas Operacionais'!#REF!,#REF!)+SUMIFS('Premissas Operacionais'!Q$89:Q$247,'Premissas Operacionais'!#REF!,#REF!,'Premissas Operacionais'!#REF!,$AS107))*$AU107/1000-Q107</f>
        <v>#REF!</v>
      </c>
      <c r="BF107" s="98" t="e">
        <f>(SUMIFS('Premissas Operacionais'!R$89:R$247,'Premissas Operacionais'!#REF!,#REF!,'Premissas Operacionais'!#REF!,#REF!)+SUMIFS('Premissas Operacionais'!R$89:R$247,'Premissas Operacionais'!#REF!,#REF!,'Premissas Operacionais'!#REF!,$AS107))*$AU107/1000-R107</f>
        <v>#REF!</v>
      </c>
      <c r="BG107" s="98" t="e">
        <f>(SUMIFS('Premissas Operacionais'!S$89:S$247,'Premissas Operacionais'!#REF!,#REF!,'Premissas Operacionais'!#REF!,#REF!)+SUMIFS('Premissas Operacionais'!S$89:S$247,'Premissas Operacionais'!#REF!,#REF!,'Premissas Operacionais'!#REF!,$AS107))*$AU107/1000-S107</f>
        <v>#REF!</v>
      </c>
      <c r="BH107" s="98" t="e">
        <f>(SUMIFS('Premissas Operacionais'!T$89:T$247,'Premissas Operacionais'!#REF!,#REF!,'Premissas Operacionais'!#REF!,#REF!)+SUMIFS('Premissas Operacionais'!T$89:T$247,'Premissas Operacionais'!#REF!,#REF!,'Premissas Operacionais'!#REF!,$AS107))*$AU107/1000-T107</f>
        <v>#REF!</v>
      </c>
      <c r="BI107" s="98" t="e">
        <f>(SUMIFS('Premissas Operacionais'!U$89:U$247,'Premissas Operacionais'!#REF!,#REF!,'Premissas Operacionais'!#REF!,#REF!)+SUMIFS('Premissas Operacionais'!U$89:U$247,'Premissas Operacionais'!#REF!,#REF!,'Premissas Operacionais'!#REF!,$AS107))*$AU107/1000-U107</f>
        <v>#REF!</v>
      </c>
      <c r="BJ107" s="98" t="e">
        <f>(SUMIFS('Premissas Operacionais'!V$89:V$247,'Premissas Operacionais'!#REF!,#REF!,'Premissas Operacionais'!#REF!,#REF!)+SUMIFS('Premissas Operacionais'!V$89:V$247,'Premissas Operacionais'!#REF!,#REF!,'Premissas Operacionais'!#REF!,$AS107))*$AU107/1000-V107</f>
        <v>#REF!</v>
      </c>
      <c r="BK107" s="98" t="e">
        <f>(SUMIFS('Premissas Operacionais'!W$89:W$247,'Premissas Operacionais'!#REF!,#REF!,'Premissas Operacionais'!#REF!,#REF!)+SUMIFS('Premissas Operacionais'!W$89:W$247,'Premissas Operacionais'!#REF!,#REF!,'Premissas Operacionais'!#REF!,$AS107))*$AU107/1000-W107</f>
        <v>#REF!</v>
      </c>
      <c r="BL107" s="98" t="e">
        <f>(SUMIFS('Premissas Operacionais'!X$89:X$247,'Premissas Operacionais'!#REF!,#REF!,'Premissas Operacionais'!#REF!,#REF!)+SUMIFS('Premissas Operacionais'!X$89:X$247,'Premissas Operacionais'!#REF!,#REF!,'Premissas Operacionais'!#REF!,$AS107))*$AU107/1000-X107</f>
        <v>#REF!</v>
      </c>
      <c r="BM107" s="98" t="e">
        <f>(SUMIFS('Premissas Operacionais'!Y$89:Y$247,'Premissas Operacionais'!#REF!,#REF!,'Premissas Operacionais'!#REF!,#REF!)+SUMIFS('Premissas Operacionais'!Y$89:Y$247,'Premissas Operacionais'!#REF!,#REF!,'Premissas Operacionais'!#REF!,$AS107))*$AU107/1000-Y107</f>
        <v>#REF!</v>
      </c>
      <c r="BN107" s="98" t="e">
        <f>(SUMIFS('Premissas Operacionais'!Z$89:Z$247,'Premissas Operacionais'!#REF!,#REF!,'Premissas Operacionais'!#REF!,#REF!)+SUMIFS('Premissas Operacionais'!Z$89:Z$247,'Premissas Operacionais'!#REF!,#REF!,'Premissas Operacionais'!#REF!,$AS107))*$AU107/1000-Z107</f>
        <v>#REF!</v>
      </c>
      <c r="BO107" s="98" t="e">
        <f>(SUMIFS('Premissas Operacionais'!AA$89:AA$247,'Premissas Operacionais'!#REF!,#REF!,'Premissas Operacionais'!#REF!,#REF!)+SUMIFS('Premissas Operacionais'!AA$89:AA$247,'Premissas Operacionais'!#REF!,#REF!,'Premissas Operacionais'!#REF!,$AS107))*$AU107/1000-AA107</f>
        <v>#REF!</v>
      </c>
      <c r="BP107" s="98" t="e">
        <f>(SUMIFS('Premissas Operacionais'!AB$89:AB$247,'Premissas Operacionais'!#REF!,#REF!,'Premissas Operacionais'!#REF!,#REF!)+SUMIFS('Premissas Operacionais'!AB$89:AB$247,'Premissas Operacionais'!#REF!,#REF!,'Premissas Operacionais'!#REF!,$AS107))*$AU107/1000-AB107</f>
        <v>#REF!</v>
      </c>
      <c r="BQ107" s="98" t="e">
        <f>(SUMIFS('Premissas Operacionais'!AC$89:AC$247,'Premissas Operacionais'!#REF!,#REF!,'Premissas Operacionais'!#REF!,#REF!)+SUMIFS('Premissas Operacionais'!AC$89:AC$247,'Premissas Operacionais'!#REF!,#REF!,'Premissas Operacionais'!#REF!,$AS107))*$AU107/1000-AC107</f>
        <v>#REF!</v>
      </c>
      <c r="BR107" s="98" t="e">
        <f>(SUMIFS('Premissas Operacionais'!AD$89:AD$247,'Premissas Operacionais'!#REF!,#REF!,'Premissas Operacionais'!#REF!,#REF!)+SUMIFS('Premissas Operacionais'!AD$89:AD$247,'Premissas Operacionais'!#REF!,#REF!,'Premissas Operacionais'!#REF!,$AS107))*$AU107/1000-AD107</f>
        <v>#REF!</v>
      </c>
      <c r="BS107" s="98" t="e">
        <f>(SUMIFS('Premissas Operacionais'!AE$89:AE$247,'Premissas Operacionais'!#REF!,#REF!,'Premissas Operacionais'!#REF!,#REF!)+SUMIFS('Premissas Operacionais'!AE$89:AE$247,'Premissas Operacionais'!#REF!,#REF!,'Premissas Operacionais'!#REF!,$AS107))*$AU107/1000-AE107</f>
        <v>#REF!</v>
      </c>
      <c r="BT107" s="98" t="e">
        <f>(SUMIFS('Premissas Operacionais'!AF$89:AF$247,'Premissas Operacionais'!#REF!,#REF!,'Premissas Operacionais'!#REF!,#REF!)+SUMIFS('Premissas Operacionais'!AF$89:AF$247,'Premissas Operacionais'!#REF!,#REF!,'Premissas Operacionais'!#REF!,$AS107))*$AU107/1000-AF107</f>
        <v>#REF!</v>
      </c>
      <c r="BU107" s="98" t="e">
        <f>(SUMIFS('Premissas Operacionais'!AG$89:AG$247,'Premissas Operacionais'!#REF!,#REF!,'Premissas Operacionais'!#REF!,#REF!)+SUMIFS('Premissas Operacionais'!AG$89:AG$247,'Premissas Operacionais'!#REF!,#REF!,'Premissas Operacionais'!#REF!,$AS107))*$AU107/1000-AG107</f>
        <v>#REF!</v>
      </c>
      <c r="BV107" s="98" t="e">
        <f>(SUMIFS('Premissas Operacionais'!AH$89:AH$247,'Premissas Operacionais'!#REF!,#REF!,'Premissas Operacionais'!#REF!,#REF!)+SUMIFS('Premissas Operacionais'!AH$89:AH$247,'Premissas Operacionais'!#REF!,#REF!,'Premissas Operacionais'!#REF!,$AS107))*$AU107/1000-AH107</f>
        <v>#REF!</v>
      </c>
      <c r="BW107" s="98" t="e">
        <f>(SUMIFS('Premissas Operacionais'!AI$89:AI$247,'Premissas Operacionais'!#REF!,#REF!,'Premissas Operacionais'!#REF!,#REF!)+SUMIFS('Premissas Operacionais'!AI$89:AI$247,'Premissas Operacionais'!#REF!,#REF!,'Premissas Operacionais'!#REF!,$AS107))*$AU107/1000-AI107</f>
        <v>#REF!</v>
      </c>
      <c r="BX107" s="98" t="e">
        <f>(SUMIFS('Premissas Operacionais'!AJ$89:AJ$247,'Premissas Operacionais'!#REF!,#REF!,'Premissas Operacionais'!#REF!,#REF!)+SUMIFS('Premissas Operacionais'!AJ$89:AJ$247,'Premissas Operacionais'!#REF!,#REF!,'Premissas Operacionais'!#REF!,$AS107))*$AU107/1000-AJ107</f>
        <v>#REF!</v>
      </c>
      <c r="BY107" s="98" t="e">
        <f>(SUMIFS('Premissas Operacionais'!AK$89:AK$247,'Premissas Operacionais'!#REF!,#REF!,'Premissas Operacionais'!#REF!,#REF!)+SUMIFS('Premissas Operacionais'!AK$89:AK$247,'Premissas Operacionais'!#REF!,#REF!,'Premissas Operacionais'!#REF!,$AS107))*$AU107/1000-AK107</f>
        <v>#REF!</v>
      </c>
      <c r="BZ107" s="98" t="e">
        <f>(SUMIFS('Premissas Operacionais'!AL$89:AL$247,'Premissas Operacionais'!#REF!,#REF!,'Premissas Operacionais'!#REF!,#REF!)+SUMIFS('Premissas Operacionais'!AL$89:AL$247,'Premissas Operacionais'!#REF!,#REF!,'Premissas Operacionais'!#REF!,$AS107))*$AU107/1000-AL107</f>
        <v>#REF!</v>
      </c>
      <c r="CA107" s="98" t="e">
        <f>(SUMIFS('Premissas Operacionais'!AM$89:AM$247,'Premissas Operacionais'!#REF!,#REF!,'Premissas Operacionais'!#REF!,#REF!)+SUMIFS('Premissas Operacionais'!AM$89:AM$247,'Premissas Operacionais'!#REF!,#REF!,'Premissas Operacionais'!#REF!,$AS107))*$AU107/1000-AM107</f>
        <v>#REF!</v>
      </c>
      <c r="CB107" s="98" t="e">
        <f>(SUMIFS('Premissas Operacionais'!AN$89:AN$247,'Premissas Operacionais'!#REF!,#REF!,'Premissas Operacionais'!#REF!,#REF!)+SUMIFS('Premissas Operacionais'!AN$89:AN$247,'Premissas Operacionais'!#REF!,#REF!,'Premissas Operacionais'!#REF!,$AS107))*$AU107/1000-AN107</f>
        <v>#REF!</v>
      </c>
      <c r="CC107" s="98" t="e">
        <f>(SUMIFS('Premissas Operacionais'!AO$89:AO$247,'Premissas Operacionais'!#REF!,#REF!,'Premissas Operacionais'!#REF!,#REF!)+SUMIFS('Premissas Operacionais'!AO$89:AO$247,'Premissas Operacionais'!#REF!,#REF!,'Premissas Operacionais'!#REF!,$AS107))*$AU107/1000-AO107</f>
        <v>#REF!</v>
      </c>
      <c r="CD107" s="98" t="e">
        <f>(SUMIFS('Premissas Operacionais'!AP$89:AP$247,'Premissas Operacionais'!#REF!,#REF!,'Premissas Operacionais'!#REF!,#REF!)+SUMIFS('Premissas Operacionais'!AP$89:AP$247,'Premissas Operacionais'!#REF!,#REF!,'Premissas Operacionais'!#REF!,$AS107))*$AU107/1000-AP107</f>
        <v>#REF!</v>
      </c>
    </row>
    <row r="108" spans="2:82">
      <c r="B108" s="5"/>
      <c r="F108" s="92" t="s">
        <v>0</v>
      </c>
      <c r="G108" s="91">
        <f t="shared" si="14"/>
        <v>-721085.00827485486</v>
      </c>
      <c r="H108" s="76">
        <f t="shared" ref="H108:AP108" si="16">-H102*SUMIF($E$10:$E$16,$E101,H$10:H$16)</f>
        <v>-20504.886176160904</v>
      </c>
      <c r="I108" s="76">
        <f t="shared" si="16"/>
        <v>-19766.949534871856</v>
      </c>
      <c r="J108" s="76">
        <f t="shared" si="16"/>
        <v>-24703.352454851112</v>
      </c>
      <c r="K108" s="76">
        <f t="shared" si="16"/>
        <v>-29792.759018417084</v>
      </c>
      <c r="L108" s="76">
        <f t="shared" si="16"/>
        <v>-34347.610140094381</v>
      </c>
      <c r="M108" s="76">
        <f t="shared" si="16"/>
        <v>-38863.096728164128</v>
      </c>
      <c r="N108" s="76">
        <f t="shared" si="16"/>
        <v>-37854.638136213638</v>
      </c>
      <c r="O108" s="76">
        <f t="shared" si="16"/>
        <v>-34670.107065624696</v>
      </c>
      <c r="P108" s="76">
        <f t="shared" si="16"/>
        <v>-31579.627172511464</v>
      </c>
      <c r="Q108" s="76">
        <f t="shared" si="16"/>
        <v>-28556.291717434593</v>
      </c>
      <c r="R108" s="76">
        <f t="shared" si="16"/>
        <v>-25499.101580920589</v>
      </c>
      <c r="S108" s="76">
        <f t="shared" si="16"/>
        <v>-23159.045091271557</v>
      </c>
      <c r="T108" s="76">
        <f t="shared" si="16"/>
        <v>-20794.158470815932</v>
      </c>
      <c r="U108" s="76">
        <f t="shared" si="16"/>
        <v>-18404.692307263205</v>
      </c>
      <c r="V108" s="76">
        <f t="shared" si="16"/>
        <v>-15990.500873496159</v>
      </c>
      <c r="W108" s="76">
        <f t="shared" si="16"/>
        <v>-16013.144625554036</v>
      </c>
      <c r="X108" s="76">
        <f t="shared" si="16"/>
        <v>-16035.847376444788</v>
      </c>
      <c r="Y108" s="76">
        <f t="shared" si="16"/>
        <v>-16058.491128502668</v>
      </c>
      <c r="Z108" s="76">
        <f t="shared" si="16"/>
        <v>-16081.246978343006</v>
      </c>
      <c r="AA108" s="76">
        <f t="shared" si="16"/>
        <v>-16103.890730400883</v>
      </c>
      <c r="AB108" s="76">
        <f t="shared" si="16"/>
        <v>-16080.574391648221</v>
      </c>
      <c r="AC108" s="76">
        <f t="shared" si="16"/>
        <v>-16057.252153012265</v>
      </c>
      <c r="AD108" s="76">
        <f t="shared" si="16"/>
        <v>-16033.935814259603</v>
      </c>
      <c r="AE108" s="76">
        <f t="shared" si="16"/>
        <v>-16010.560476674058</v>
      </c>
      <c r="AF108" s="76">
        <f t="shared" si="16"/>
        <v>-15987.297236870983</v>
      </c>
      <c r="AG108" s="76">
        <f t="shared" si="16"/>
        <v>-15926.953230605235</v>
      </c>
      <c r="AH108" s="76">
        <f t="shared" si="16"/>
        <v>-15866.603324456193</v>
      </c>
      <c r="AI108" s="76">
        <f t="shared" si="16"/>
        <v>-15806.31241714003</v>
      </c>
      <c r="AJ108" s="76">
        <f t="shared" si="16"/>
        <v>-15746.021509823862</v>
      </c>
      <c r="AK108" s="76">
        <f t="shared" si="16"/>
        <v>-15685.730602507701</v>
      </c>
      <c r="AL108" s="76">
        <f t="shared" si="16"/>
        <v>-15597.456548758368</v>
      </c>
      <c r="AM108" s="76">
        <f t="shared" si="16"/>
        <v>-15509.129396059447</v>
      </c>
      <c r="AN108" s="76">
        <f t="shared" si="16"/>
        <v>-15420.855342310109</v>
      </c>
      <c r="AO108" s="76">
        <f t="shared" si="16"/>
        <v>-15332.581288560774</v>
      </c>
      <c r="AP108" s="76">
        <f t="shared" si="16"/>
        <v>-15244.307234811446</v>
      </c>
      <c r="AQ108" s="8"/>
    </row>
    <row r="109" spans="2:82">
      <c r="B109" s="5"/>
      <c r="F109" s="92" t="s">
        <v>5</v>
      </c>
      <c r="G109" s="91">
        <f t="shared" si="14"/>
        <v>4512374.2122959178</v>
      </c>
      <c r="H109" s="76">
        <f t="shared" ref="H109:AP109" si="17">SUM(H102,H108)</f>
        <v>43706.657172985972</v>
      </c>
      <c r="I109" s="76">
        <f t="shared" si="17"/>
        <v>45327.286035507466</v>
      </c>
      <c r="J109" s="76">
        <f t="shared" si="17"/>
        <v>61072.176902270796</v>
      </c>
      <c r="K109" s="76">
        <f t="shared" si="17"/>
        <v>79605.376912122985</v>
      </c>
      <c r="L109" s="76">
        <f t="shared" si="17"/>
        <v>99474.247548585001</v>
      </c>
      <c r="M109" s="76">
        <f t="shared" si="17"/>
        <v>122394.56604430111</v>
      </c>
      <c r="N109" s="76">
        <f t="shared" si="17"/>
        <v>130139.31808958648</v>
      </c>
      <c r="O109" s="76">
        <f t="shared" si="17"/>
        <v>130688.1142330622</v>
      </c>
      <c r="P109" s="76">
        <f t="shared" si="17"/>
        <v>131201.95619094966</v>
      </c>
      <c r="Q109" s="76">
        <f t="shared" si="17"/>
        <v>131572.44688500231</v>
      </c>
      <c r="R109" s="76">
        <f t="shared" si="17"/>
        <v>131257.67043293541</v>
      </c>
      <c r="S109" s="76">
        <f t="shared" si="17"/>
        <v>134385.47933914713</v>
      </c>
      <c r="T109" s="76">
        <f t="shared" si="17"/>
        <v>137536.99739834081</v>
      </c>
      <c r="U109" s="76">
        <f t="shared" si="17"/>
        <v>140713.68498896036</v>
      </c>
      <c r="V109" s="76">
        <f t="shared" si="17"/>
        <v>143914.50786146545</v>
      </c>
      <c r="W109" s="76">
        <f t="shared" si="17"/>
        <v>144118.30162998632</v>
      </c>
      <c r="X109" s="76">
        <f t="shared" si="17"/>
        <v>144322.62638800309</v>
      </c>
      <c r="Y109" s="76">
        <f t="shared" si="17"/>
        <v>144526.42015652399</v>
      </c>
      <c r="Z109" s="76">
        <f t="shared" si="17"/>
        <v>144731.22280508705</v>
      </c>
      <c r="AA109" s="76">
        <f t="shared" si="17"/>
        <v>144935.01657360792</v>
      </c>
      <c r="AB109" s="76">
        <f t="shared" si="17"/>
        <v>144725.16952483397</v>
      </c>
      <c r="AC109" s="76">
        <f t="shared" si="17"/>
        <v>144515.26937711038</v>
      </c>
      <c r="AD109" s="76">
        <f t="shared" si="17"/>
        <v>144305.42232833643</v>
      </c>
      <c r="AE109" s="76">
        <f t="shared" si="17"/>
        <v>144095.04429006652</v>
      </c>
      <c r="AF109" s="76">
        <f t="shared" si="17"/>
        <v>143885.67513183886</v>
      </c>
      <c r="AG109" s="76">
        <f t="shared" si="17"/>
        <v>143342.57907544711</v>
      </c>
      <c r="AH109" s="76">
        <f t="shared" si="17"/>
        <v>142799.42992010573</v>
      </c>
      <c r="AI109" s="76">
        <f t="shared" si="17"/>
        <v>142256.81175426027</v>
      </c>
      <c r="AJ109" s="76">
        <f t="shared" si="17"/>
        <v>141714.19358841475</v>
      </c>
      <c r="AK109" s="76">
        <f t="shared" si="17"/>
        <v>141171.57542256929</v>
      </c>
      <c r="AL109" s="76">
        <f t="shared" si="17"/>
        <v>140377.10893882529</v>
      </c>
      <c r="AM109" s="76">
        <f t="shared" si="17"/>
        <v>139582.16456453502</v>
      </c>
      <c r="AN109" s="76">
        <f t="shared" si="17"/>
        <v>138787.69808079099</v>
      </c>
      <c r="AO109" s="76">
        <f t="shared" si="17"/>
        <v>137993.23159704695</v>
      </c>
      <c r="AP109" s="76">
        <f t="shared" si="17"/>
        <v>137198.765113303</v>
      </c>
      <c r="AQ109" s="8"/>
    </row>
    <row r="110" spans="2:82">
      <c r="B110" s="5"/>
      <c r="G110" s="89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"/>
    </row>
    <row r="111" spans="2:82">
      <c r="B111" s="5"/>
      <c r="E111" s="36">
        <f>E101+1</f>
        <v>5</v>
      </c>
      <c r="F111" s="37" t="str">
        <f>LOOKUP(E111,CAPEX!$E$11:$E$17,CAPEX!$F$11:$F$17)</f>
        <v>Paracambi</v>
      </c>
      <c r="G111" s="91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8"/>
    </row>
    <row r="112" spans="2:82">
      <c r="B112" s="5"/>
      <c r="F112" s="92" t="s">
        <v>46</v>
      </c>
      <c r="G112" s="91">
        <f t="shared" ref="G112:G119" si="18">SUM(H112:AP112)</f>
        <v>1255329.2512338825</v>
      </c>
      <c r="H112" s="76">
        <f t="shared" ref="H112:AP112" si="19">SUM(H113:H117)</f>
        <v>19348.732557016519</v>
      </c>
      <c r="I112" s="76">
        <f t="shared" si="19"/>
        <v>19455.861773312361</v>
      </c>
      <c r="J112" s="76">
        <f t="shared" si="19"/>
        <v>23895.372679695294</v>
      </c>
      <c r="K112" s="76">
        <f t="shared" si="19"/>
        <v>28706.161102652801</v>
      </c>
      <c r="L112" s="76">
        <f t="shared" si="19"/>
        <v>33851.191875593468</v>
      </c>
      <c r="M112" s="76">
        <f t="shared" si="19"/>
        <v>38864.438937188061</v>
      </c>
      <c r="N112" s="76">
        <f t="shared" si="19"/>
        <v>40261.219874316506</v>
      </c>
      <c r="O112" s="76">
        <f t="shared" si="19"/>
        <v>39168.988432557606</v>
      </c>
      <c r="P112" s="76">
        <f t="shared" si="19"/>
        <v>38514.042837308974</v>
      </c>
      <c r="Q112" s="76">
        <f t="shared" si="19"/>
        <v>36389.259102474723</v>
      </c>
      <c r="R112" s="76">
        <f t="shared" si="19"/>
        <v>36566.489961109466</v>
      </c>
      <c r="S112" s="76">
        <f t="shared" si="19"/>
        <v>36744.101388476505</v>
      </c>
      <c r="T112" s="76">
        <f t="shared" si="19"/>
        <v>36922.055327702634</v>
      </c>
      <c r="U112" s="76">
        <f t="shared" si="19"/>
        <v>37099.286186337376</v>
      </c>
      <c r="V112" s="76">
        <f t="shared" si="19"/>
        <v>37276.897613704423</v>
      </c>
      <c r="W112" s="76">
        <f t="shared" si="19"/>
        <v>37386.349181115525</v>
      </c>
      <c r="X112" s="76">
        <f t="shared" si="19"/>
        <v>37496.90439785031</v>
      </c>
      <c r="Y112" s="76">
        <f t="shared" si="19"/>
        <v>37606.35596526142</v>
      </c>
      <c r="Z112" s="76">
        <f t="shared" si="19"/>
        <v>37715.807532672523</v>
      </c>
      <c r="AA112" s="76">
        <f t="shared" si="19"/>
        <v>37825.639668815937</v>
      </c>
      <c r="AB112" s="76">
        <f t="shared" si="19"/>
        <v>37842.308579290919</v>
      </c>
      <c r="AC112" s="76">
        <f t="shared" si="19"/>
        <v>37858.977489765908</v>
      </c>
      <c r="AD112" s="76">
        <f t="shared" si="19"/>
        <v>37875.646400240897</v>
      </c>
      <c r="AE112" s="76">
        <f t="shared" si="19"/>
        <v>37892.695879448191</v>
      </c>
      <c r="AF112" s="76">
        <f t="shared" si="19"/>
        <v>37909.364789923173</v>
      </c>
      <c r="AG112" s="76">
        <f t="shared" si="19"/>
        <v>37850.262465796113</v>
      </c>
      <c r="AH112" s="76">
        <f t="shared" si="19"/>
        <v>37790.475117950897</v>
      </c>
      <c r="AI112" s="76">
        <f t="shared" si="19"/>
        <v>37731.753362556126</v>
      </c>
      <c r="AJ112" s="76">
        <f t="shared" si="19"/>
        <v>37673.031607161371</v>
      </c>
      <c r="AK112" s="76">
        <f t="shared" si="19"/>
        <v>37613.244259316154</v>
      </c>
      <c r="AL112" s="76">
        <f t="shared" si="19"/>
        <v>37488.569942612827</v>
      </c>
      <c r="AM112" s="76">
        <f t="shared" si="19"/>
        <v>37364.238137768574</v>
      </c>
      <c r="AN112" s="76">
        <f t="shared" si="19"/>
        <v>37239.183252332929</v>
      </c>
      <c r="AO112" s="76">
        <f t="shared" si="19"/>
        <v>37114.508935629594</v>
      </c>
      <c r="AP112" s="76">
        <f t="shared" si="19"/>
        <v>36989.834618926267</v>
      </c>
      <c r="AQ112" s="8"/>
    </row>
    <row r="113" spans="2:82">
      <c r="B113" s="5"/>
      <c r="F113" s="65" t="s">
        <v>2</v>
      </c>
      <c r="G113" s="90">
        <f t="shared" si="18"/>
        <v>0</v>
      </c>
      <c r="H113" s="77">
        <v>0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  <c r="W113" s="77">
        <v>0</v>
      </c>
      <c r="X113" s="77">
        <v>0</v>
      </c>
      <c r="Y113" s="77">
        <v>0</v>
      </c>
      <c r="Z113" s="77">
        <v>0</v>
      </c>
      <c r="AA113" s="77">
        <v>0</v>
      </c>
      <c r="AB113" s="77">
        <v>0</v>
      </c>
      <c r="AC113" s="77">
        <v>0</v>
      </c>
      <c r="AD113" s="77">
        <v>0</v>
      </c>
      <c r="AE113" s="77">
        <v>0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  <c r="AO113" s="77">
        <v>0</v>
      </c>
      <c r="AP113" s="77">
        <v>0</v>
      </c>
      <c r="AQ113" s="8"/>
      <c r="AS113" s="21" t="s">
        <v>96</v>
      </c>
      <c r="AT113" s="21" t="s">
        <v>66</v>
      </c>
      <c r="AU113" s="99" t="e">
        <f>SUMIFS($H$21:$H$67,#REF!,#REF!,#REF!,AT113)</f>
        <v>#REF!</v>
      </c>
      <c r="AV113" s="98" t="e">
        <f>(SUMIFS('Premissas Operacionais'!H$89:H$247,'Premissas Operacionais'!#REF!,#REF!,'Premissas Operacionais'!#REF!,#REF!)+SUMIFS('Premissas Operacionais'!H$89:H$247,'Premissas Operacionais'!#REF!,#REF!,'Premissas Operacionais'!#REF!,$AS113))*$AU113/1000-H113</f>
        <v>#REF!</v>
      </c>
      <c r="AW113" s="98" t="e">
        <f>(SUMIFS('Premissas Operacionais'!I$89:I$247,'Premissas Operacionais'!#REF!,#REF!,'Premissas Operacionais'!#REF!,#REF!)+SUMIFS('Premissas Operacionais'!I$89:I$247,'Premissas Operacionais'!#REF!,#REF!,'Premissas Operacionais'!#REF!,$AS113))*$AU113/1000-I113</f>
        <v>#REF!</v>
      </c>
      <c r="AX113" s="98" t="e">
        <f>(SUMIFS('Premissas Operacionais'!J$89:J$247,'Premissas Operacionais'!#REF!,#REF!,'Premissas Operacionais'!#REF!,#REF!)+SUMIFS('Premissas Operacionais'!J$89:J$247,'Premissas Operacionais'!#REF!,#REF!,'Premissas Operacionais'!#REF!,$AS113))*$AU113/1000-J113</f>
        <v>#REF!</v>
      </c>
      <c r="AY113" s="98" t="e">
        <f>(SUMIFS('Premissas Operacionais'!K$89:K$247,'Premissas Operacionais'!#REF!,#REF!,'Premissas Operacionais'!#REF!,#REF!)+SUMIFS('Premissas Operacionais'!K$89:K$247,'Premissas Operacionais'!#REF!,#REF!,'Premissas Operacionais'!#REF!,$AS113))*$AU113/1000-K113</f>
        <v>#REF!</v>
      </c>
      <c r="AZ113" s="98" t="e">
        <f>(SUMIFS('Premissas Operacionais'!L$89:L$247,'Premissas Operacionais'!#REF!,#REF!,'Premissas Operacionais'!#REF!,#REF!)+SUMIFS('Premissas Operacionais'!L$89:L$247,'Premissas Operacionais'!#REF!,#REF!,'Premissas Operacionais'!#REF!,$AS113))*$AU113/1000-L113</f>
        <v>#REF!</v>
      </c>
      <c r="BA113" s="98" t="e">
        <f>(SUMIFS('Premissas Operacionais'!M$89:M$247,'Premissas Operacionais'!#REF!,#REF!,'Premissas Operacionais'!#REF!,#REF!)+SUMIFS('Premissas Operacionais'!M$89:M$247,'Premissas Operacionais'!#REF!,#REF!,'Premissas Operacionais'!#REF!,$AS113))*$AU113/1000-M113</f>
        <v>#REF!</v>
      </c>
      <c r="BB113" s="98" t="e">
        <f>(SUMIFS('Premissas Operacionais'!N$89:N$247,'Premissas Operacionais'!#REF!,#REF!,'Premissas Operacionais'!#REF!,#REF!)+SUMIFS('Premissas Operacionais'!N$89:N$247,'Premissas Operacionais'!#REF!,#REF!,'Premissas Operacionais'!#REF!,$AS113))*$AU113/1000-N113</f>
        <v>#REF!</v>
      </c>
      <c r="BC113" s="98" t="e">
        <f>(SUMIFS('Premissas Operacionais'!O$89:O$247,'Premissas Operacionais'!#REF!,#REF!,'Premissas Operacionais'!#REF!,#REF!)+SUMIFS('Premissas Operacionais'!O$89:O$247,'Premissas Operacionais'!#REF!,#REF!,'Premissas Operacionais'!#REF!,$AS113))*$AU113/1000-O113</f>
        <v>#REF!</v>
      </c>
      <c r="BD113" s="98" t="e">
        <f>(SUMIFS('Premissas Operacionais'!P$89:P$247,'Premissas Operacionais'!#REF!,#REF!,'Premissas Operacionais'!#REF!,#REF!)+SUMIFS('Premissas Operacionais'!P$89:P$247,'Premissas Operacionais'!#REF!,#REF!,'Premissas Operacionais'!#REF!,$AS113))*$AU113/1000-P113</f>
        <v>#REF!</v>
      </c>
      <c r="BE113" s="98" t="e">
        <f>(SUMIFS('Premissas Operacionais'!Q$89:Q$247,'Premissas Operacionais'!#REF!,#REF!,'Premissas Operacionais'!#REF!,#REF!)+SUMIFS('Premissas Operacionais'!Q$89:Q$247,'Premissas Operacionais'!#REF!,#REF!,'Premissas Operacionais'!#REF!,$AS113))*$AU113/1000-Q113</f>
        <v>#REF!</v>
      </c>
      <c r="BF113" s="98" t="e">
        <f>(SUMIFS('Premissas Operacionais'!R$89:R$247,'Premissas Operacionais'!#REF!,#REF!,'Premissas Operacionais'!#REF!,#REF!)+SUMIFS('Premissas Operacionais'!R$89:R$247,'Premissas Operacionais'!#REF!,#REF!,'Premissas Operacionais'!#REF!,$AS113))*$AU113/1000-R113</f>
        <v>#REF!</v>
      </c>
      <c r="BG113" s="98" t="e">
        <f>(SUMIFS('Premissas Operacionais'!S$89:S$247,'Premissas Operacionais'!#REF!,#REF!,'Premissas Operacionais'!#REF!,#REF!)+SUMIFS('Premissas Operacionais'!S$89:S$247,'Premissas Operacionais'!#REF!,#REF!,'Premissas Operacionais'!#REF!,$AS113))*$AU113/1000-S113</f>
        <v>#REF!</v>
      </c>
      <c r="BH113" s="98" t="e">
        <f>(SUMIFS('Premissas Operacionais'!T$89:T$247,'Premissas Operacionais'!#REF!,#REF!,'Premissas Operacionais'!#REF!,#REF!)+SUMIFS('Premissas Operacionais'!T$89:T$247,'Premissas Operacionais'!#REF!,#REF!,'Premissas Operacionais'!#REF!,$AS113))*$AU113/1000-T113</f>
        <v>#REF!</v>
      </c>
      <c r="BI113" s="98" t="e">
        <f>(SUMIFS('Premissas Operacionais'!U$89:U$247,'Premissas Operacionais'!#REF!,#REF!,'Premissas Operacionais'!#REF!,#REF!)+SUMIFS('Premissas Operacionais'!U$89:U$247,'Premissas Operacionais'!#REF!,#REF!,'Premissas Operacionais'!#REF!,$AS113))*$AU113/1000-U113</f>
        <v>#REF!</v>
      </c>
      <c r="BJ113" s="98" t="e">
        <f>(SUMIFS('Premissas Operacionais'!V$89:V$247,'Premissas Operacionais'!#REF!,#REF!,'Premissas Operacionais'!#REF!,#REF!)+SUMIFS('Premissas Operacionais'!V$89:V$247,'Premissas Operacionais'!#REF!,#REF!,'Premissas Operacionais'!#REF!,$AS113))*$AU113/1000-V113</f>
        <v>#REF!</v>
      </c>
      <c r="BK113" s="98" t="e">
        <f>(SUMIFS('Premissas Operacionais'!W$89:W$247,'Premissas Operacionais'!#REF!,#REF!,'Premissas Operacionais'!#REF!,#REF!)+SUMIFS('Premissas Operacionais'!W$89:W$247,'Premissas Operacionais'!#REF!,#REF!,'Premissas Operacionais'!#REF!,$AS113))*$AU113/1000-W113</f>
        <v>#REF!</v>
      </c>
      <c r="BL113" s="98" t="e">
        <f>(SUMIFS('Premissas Operacionais'!X$89:X$247,'Premissas Operacionais'!#REF!,#REF!,'Premissas Operacionais'!#REF!,#REF!)+SUMIFS('Premissas Operacionais'!X$89:X$247,'Premissas Operacionais'!#REF!,#REF!,'Premissas Operacionais'!#REF!,$AS113))*$AU113/1000-X113</f>
        <v>#REF!</v>
      </c>
      <c r="BM113" s="98" t="e">
        <f>(SUMIFS('Premissas Operacionais'!Y$89:Y$247,'Premissas Operacionais'!#REF!,#REF!,'Premissas Operacionais'!#REF!,#REF!)+SUMIFS('Premissas Operacionais'!Y$89:Y$247,'Premissas Operacionais'!#REF!,#REF!,'Premissas Operacionais'!#REF!,$AS113))*$AU113/1000-Y113</f>
        <v>#REF!</v>
      </c>
      <c r="BN113" s="98" t="e">
        <f>(SUMIFS('Premissas Operacionais'!Z$89:Z$247,'Premissas Operacionais'!#REF!,#REF!,'Premissas Operacionais'!#REF!,#REF!)+SUMIFS('Premissas Operacionais'!Z$89:Z$247,'Premissas Operacionais'!#REF!,#REF!,'Premissas Operacionais'!#REF!,$AS113))*$AU113/1000-Z113</f>
        <v>#REF!</v>
      </c>
      <c r="BO113" s="98" t="e">
        <f>(SUMIFS('Premissas Operacionais'!AA$89:AA$247,'Premissas Operacionais'!#REF!,#REF!,'Premissas Operacionais'!#REF!,#REF!)+SUMIFS('Premissas Operacionais'!AA$89:AA$247,'Premissas Operacionais'!#REF!,#REF!,'Premissas Operacionais'!#REF!,$AS113))*$AU113/1000-AA113</f>
        <v>#REF!</v>
      </c>
      <c r="BP113" s="98" t="e">
        <f>(SUMIFS('Premissas Operacionais'!AB$89:AB$247,'Premissas Operacionais'!#REF!,#REF!,'Premissas Operacionais'!#REF!,#REF!)+SUMIFS('Premissas Operacionais'!AB$89:AB$247,'Premissas Operacionais'!#REF!,#REF!,'Premissas Operacionais'!#REF!,$AS113))*$AU113/1000-AB113</f>
        <v>#REF!</v>
      </c>
      <c r="BQ113" s="98" t="e">
        <f>(SUMIFS('Premissas Operacionais'!AC$89:AC$247,'Premissas Operacionais'!#REF!,#REF!,'Premissas Operacionais'!#REF!,#REF!)+SUMIFS('Premissas Operacionais'!AC$89:AC$247,'Premissas Operacionais'!#REF!,#REF!,'Premissas Operacionais'!#REF!,$AS113))*$AU113/1000-AC113</f>
        <v>#REF!</v>
      </c>
      <c r="BR113" s="98" t="e">
        <f>(SUMIFS('Premissas Operacionais'!AD$89:AD$247,'Premissas Operacionais'!#REF!,#REF!,'Premissas Operacionais'!#REF!,#REF!)+SUMIFS('Premissas Operacionais'!AD$89:AD$247,'Premissas Operacionais'!#REF!,#REF!,'Premissas Operacionais'!#REF!,$AS113))*$AU113/1000-AD113</f>
        <v>#REF!</v>
      </c>
      <c r="BS113" s="98" t="e">
        <f>(SUMIFS('Premissas Operacionais'!AE$89:AE$247,'Premissas Operacionais'!#REF!,#REF!,'Premissas Operacionais'!#REF!,#REF!)+SUMIFS('Premissas Operacionais'!AE$89:AE$247,'Premissas Operacionais'!#REF!,#REF!,'Premissas Operacionais'!#REF!,$AS113))*$AU113/1000-AE113</f>
        <v>#REF!</v>
      </c>
      <c r="BT113" s="98" t="e">
        <f>(SUMIFS('Premissas Operacionais'!AF$89:AF$247,'Premissas Operacionais'!#REF!,#REF!,'Premissas Operacionais'!#REF!,#REF!)+SUMIFS('Premissas Operacionais'!AF$89:AF$247,'Premissas Operacionais'!#REF!,#REF!,'Premissas Operacionais'!#REF!,$AS113))*$AU113/1000-AF113</f>
        <v>#REF!</v>
      </c>
      <c r="BU113" s="98" t="e">
        <f>(SUMIFS('Premissas Operacionais'!AG$89:AG$247,'Premissas Operacionais'!#REF!,#REF!,'Premissas Operacionais'!#REF!,#REF!)+SUMIFS('Premissas Operacionais'!AG$89:AG$247,'Premissas Operacionais'!#REF!,#REF!,'Premissas Operacionais'!#REF!,$AS113))*$AU113/1000-AG113</f>
        <v>#REF!</v>
      </c>
      <c r="BV113" s="98" t="e">
        <f>(SUMIFS('Premissas Operacionais'!AH$89:AH$247,'Premissas Operacionais'!#REF!,#REF!,'Premissas Operacionais'!#REF!,#REF!)+SUMIFS('Premissas Operacionais'!AH$89:AH$247,'Premissas Operacionais'!#REF!,#REF!,'Premissas Operacionais'!#REF!,$AS113))*$AU113/1000-AH113</f>
        <v>#REF!</v>
      </c>
      <c r="BW113" s="98" t="e">
        <f>(SUMIFS('Premissas Operacionais'!AI$89:AI$247,'Premissas Operacionais'!#REF!,#REF!,'Premissas Operacionais'!#REF!,#REF!)+SUMIFS('Premissas Operacionais'!AI$89:AI$247,'Premissas Operacionais'!#REF!,#REF!,'Premissas Operacionais'!#REF!,$AS113))*$AU113/1000-AI113</f>
        <v>#REF!</v>
      </c>
      <c r="BX113" s="98" t="e">
        <f>(SUMIFS('Premissas Operacionais'!AJ$89:AJ$247,'Premissas Operacionais'!#REF!,#REF!,'Premissas Operacionais'!#REF!,#REF!)+SUMIFS('Premissas Operacionais'!AJ$89:AJ$247,'Premissas Operacionais'!#REF!,#REF!,'Premissas Operacionais'!#REF!,$AS113))*$AU113/1000-AJ113</f>
        <v>#REF!</v>
      </c>
      <c r="BY113" s="98" t="e">
        <f>(SUMIFS('Premissas Operacionais'!AK$89:AK$247,'Premissas Operacionais'!#REF!,#REF!,'Premissas Operacionais'!#REF!,#REF!)+SUMIFS('Premissas Operacionais'!AK$89:AK$247,'Premissas Operacionais'!#REF!,#REF!,'Premissas Operacionais'!#REF!,$AS113))*$AU113/1000-AK113</f>
        <v>#REF!</v>
      </c>
      <c r="BZ113" s="98" t="e">
        <f>(SUMIFS('Premissas Operacionais'!AL$89:AL$247,'Premissas Operacionais'!#REF!,#REF!,'Premissas Operacionais'!#REF!,#REF!)+SUMIFS('Premissas Operacionais'!AL$89:AL$247,'Premissas Operacionais'!#REF!,#REF!,'Premissas Operacionais'!#REF!,$AS113))*$AU113/1000-AL113</f>
        <v>#REF!</v>
      </c>
      <c r="CA113" s="98" t="e">
        <f>(SUMIFS('Premissas Operacionais'!AM$89:AM$247,'Premissas Operacionais'!#REF!,#REF!,'Premissas Operacionais'!#REF!,#REF!)+SUMIFS('Premissas Operacionais'!AM$89:AM$247,'Premissas Operacionais'!#REF!,#REF!,'Premissas Operacionais'!#REF!,$AS113))*$AU113/1000-AM113</f>
        <v>#REF!</v>
      </c>
      <c r="CB113" s="98" t="e">
        <f>(SUMIFS('Premissas Operacionais'!AN$89:AN$247,'Premissas Operacionais'!#REF!,#REF!,'Premissas Operacionais'!#REF!,#REF!)+SUMIFS('Premissas Operacionais'!AN$89:AN$247,'Premissas Operacionais'!#REF!,#REF!,'Premissas Operacionais'!#REF!,$AS113))*$AU113/1000-AN113</f>
        <v>#REF!</v>
      </c>
      <c r="CC113" s="98" t="e">
        <f>(SUMIFS('Premissas Operacionais'!AO$89:AO$247,'Premissas Operacionais'!#REF!,#REF!,'Premissas Operacionais'!#REF!,#REF!)+SUMIFS('Premissas Operacionais'!AO$89:AO$247,'Premissas Operacionais'!#REF!,#REF!,'Premissas Operacionais'!#REF!,$AS113))*$AU113/1000-AO113</f>
        <v>#REF!</v>
      </c>
      <c r="CD113" s="98" t="e">
        <f>(SUMIFS('Premissas Operacionais'!AP$89:AP$247,'Premissas Operacionais'!#REF!,#REF!,'Premissas Operacionais'!#REF!,#REF!)+SUMIFS('Premissas Operacionais'!AP$89:AP$247,'Premissas Operacionais'!#REF!,#REF!,'Premissas Operacionais'!#REF!,$AS113))*$AU113/1000-AP113</f>
        <v>#REF!</v>
      </c>
    </row>
    <row r="114" spans="2:82">
      <c r="B114" s="5"/>
      <c r="F114" s="65" t="s">
        <v>47</v>
      </c>
      <c r="G114" s="90">
        <f t="shared" si="18"/>
        <v>741493.15564062074</v>
      </c>
      <c r="H114" s="77">
        <v>11694.516685099999</v>
      </c>
      <c r="I114" s="77">
        <v>11719.023671264717</v>
      </c>
      <c r="J114" s="77">
        <v>14343.169078149689</v>
      </c>
      <c r="K114" s="77">
        <v>17170.204755159466</v>
      </c>
      <c r="L114" s="77">
        <v>20175.374274231741</v>
      </c>
      <c r="M114" s="77">
        <v>23079.429654184984</v>
      </c>
      <c r="N114" s="77">
        <v>23821.104602157284</v>
      </c>
      <c r="O114" s="77">
        <v>23088.534895356141</v>
      </c>
      <c r="P114" s="77">
        <v>22702.4709494747</v>
      </c>
      <c r="Q114" s="77">
        <v>21449.99685274699</v>
      </c>
      <c r="R114" s="77">
        <v>21554.467277638556</v>
      </c>
      <c r="S114" s="77">
        <v>21659.162032409637</v>
      </c>
      <c r="T114" s="77">
        <v>21764.05868407229</v>
      </c>
      <c r="U114" s="77">
        <v>21868.529108963856</v>
      </c>
      <c r="V114" s="77">
        <v>21973.22386373494</v>
      </c>
      <c r="W114" s="77">
        <v>22037.74113708434</v>
      </c>
      <c r="X114" s="77">
        <v>22102.908967084339</v>
      </c>
      <c r="Y114" s="77">
        <v>22167.426240433735</v>
      </c>
      <c r="Z114" s="77">
        <v>22231.943513783131</v>
      </c>
      <c r="AA114" s="77">
        <v>22296.68511701205</v>
      </c>
      <c r="AB114" s="77">
        <v>22306.51076573494</v>
      </c>
      <c r="AC114" s="77">
        <v>22316.33641445783</v>
      </c>
      <c r="AD114" s="77">
        <v>22326.162063180724</v>
      </c>
      <c r="AE114" s="77">
        <v>22336.212041783132</v>
      </c>
      <c r="AF114" s="77">
        <v>22346.037690506018</v>
      </c>
      <c r="AG114" s="77">
        <v>22311.199260216868</v>
      </c>
      <c r="AH114" s="77">
        <v>22275.95703614458</v>
      </c>
      <c r="AI114" s="77">
        <v>22241.342935734938</v>
      </c>
      <c r="AJ114" s="77">
        <v>22206.728835325302</v>
      </c>
      <c r="AK114" s="77">
        <v>22171.486611253014</v>
      </c>
      <c r="AL114" s="77">
        <v>22097.996142722892</v>
      </c>
      <c r="AM114" s="77">
        <v>22024.707571084342</v>
      </c>
      <c r="AN114" s="77">
        <v>21950.992772674697</v>
      </c>
      <c r="AO114" s="77">
        <v>21877.502304144578</v>
      </c>
      <c r="AP114" s="77">
        <v>21804.011835614459</v>
      </c>
      <c r="AQ114" s="8"/>
      <c r="AS114" s="21" t="s">
        <v>97</v>
      </c>
      <c r="AT114" s="21" t="s">
        <v>67</v>
      </c>
      <c r="AU114" s="99" t="e">
        <f>SUMIFS($H$21:$H$67,#REF!,#REF!,#REF!,AT114)</f>
        <v>#REF!</v>
      </c>
      <c r="AV114" s="98" t="e">
        <f>(SUMIFS('Premissas Operacionais'!H$89:H$247,'Premissas Operacionais'!#REF!,#REF!,'Premissas Operacionais'!#REF!,#REF!)+SUMIFS('Premissas Operacionais'!H$89:H$247,'Premissas Operacionais'!#REF!,#REF!,'Premissas Operacionais'!#REF!,$AS114))*$AU114/1000-H114</f>
        <v>#REF!</v>
      </c>
      <c r="AW114" s="98" t="e">
        <f>(SUMIFS('Premissas Operacionais'!I$89:I$247,'Premissas Operacionais'!#REF!,#REF!,'Premissas Operacionais'!#REF!,#REF!)+SUMIFS('Premissas Operacionais'!I$89:I$247,'Premissas Operacionais'!#REF!,#REF!,'Premissas Operacionais'!#REF!,$AS114))*$AU114/1000-I114</f>
        <v>#REF!</v>
      </c>
      <c r="AX114" s="98" t="e">
        <f>(SUMIFS('Premissas Operacionais'!J$89:J$247,'Premissas Operacionais'!#REF!,#REF!,'Premissas Operacionais'!#REF!,#REF!)+SUMIFS('Premissas Operacionais'!J$89:J$247,'Premissas Operacionais'!#REF!,#REF!,'Premissas Operacionais'!#REF!,$AS114))*$AU114/1000-J114</f>
        <v>#REF!</v>
      </c>
      <c r="AY114" s="98" t="e">
        <f>(SUMIFS('Premissas Operacionais'!K$89:K$247,'Premissas Operacionais'!#REF!,#REF!,'Premissas Operacionais'!#REF!,#REF!)+SUMIFS('Premissas Operacionais'!K$89:K$247,'Premissas Operacionais'!#REF!,#REF!,'Premissas Operacionais'!#REF!,$AS114))*$AU114/1000-K114</f>
        <v>#REF!</v>
      </c>
      <c r="AZ114" s="98" t="e">
        <f>(SUMIFS('Premissas Operacionais'!L$89:L$247,'Premissas Operacionais'!#REF!,#REF!,'Premissas Operacionais'!#REF!,#REF!)+SUMIFS('Premissas Operacionais'!L$89:L$247,'Premissas Operacionais'!#REF!,#REF!,'Premissas Operacionais'!#REF!,$AS114))*$AU114/1000-L114</f>
        <v>#REF!</v>
      </c>
      <c r="BA114" s="98" t="e">
        <f>(SUMIFS('Premissas Operacionais'!M$89:M$247,'Premissas Operacionais'!#REF!,#REF!,'Premissas Operacionais'!#REF!,#REF!)+SUMIFS('Premissas Operacionais'!M$89:M$247,'Premissas Operacionais'!#REF!,#REF!,'Premissas Operacionais'!#REF!,$AS114))*$AU114/1000-M114</f>
        <v>#REF!</v>
      </c>
      <c r="BB114" s="98" t="e">
        <f>(SUMIFS('Premissas Operacionais'!N$89:N$247,'Premissas Operacionais'!#REF!,#REF!,'Premissas Operacionais'!#REF!,#REF!)+SUMIFS('Premissas Operacionais'!N$89:N$247,'Premissas Operacionais'!#REF!,#REF!,'Premissas Operacionais'!#REF!,$AS114))*$AU114/1000-N114</f>
        <v>#REF!</v>
      </c>
      <c r="BC114" s="98" t="e">
        <f>(SUMIFS('Premissas Operacionais'!O$89:O$247,'Premissas Operacionais'!#REF!,#REF!,'Premissas Operacionais'!#REF!,#REF!)+SUMIFS('Premissas Operacionais'!O$89:O$247,'Premissas Operacionais'!#REF!,#REF!,'Premissas Operacionais'!#REF!,$AS114))*$AU114/1000-O114</f>
        <v>#REF!</v>
      </c>
      <c r="BD114" s="98" t="e">
        <f>(SUMIFS('Premissas Operacionais'!P$89:P$247,'Premissas Operacionais'!#REF!,#REF!,'Premissas Operacionais'!#REF!,#REF!)+SUMIFS('Premissas Operacionais'!P$89:P$247,'Premissas Operacionais'!#REF!,#REF!,'Premissas Operacionais'!#REF!,$AS114))*$AU114/1000-P114</f>
        <v>#REF!</v>
      </c>
      <c r="BE114" s="98" t="e">
        <f>(SUMIFS('Premissas Operacionais'!Q$89:Q$247,'Premissas Operacionais'!#REF!,#REF!,'Premissas Operacionais'!#REF!,#REF!)+SUMIFS('Premissas Operacionais'!Q$89:Q$247,'Premissas Operacionais'!#REF!,#REF!,'Premissas Operacionais'!#REF!,$AS114))*$AU114/1000-Q114</f>
        <v>#REF!</v>
      </c>
      <c r="BF114" s="98" t="e">
        <f>(SUMIFS('Premissas Operacionais'!R$89:R$247,'Premissas Operacionais'!#REF!,#REF!,'Premissas Operacionais'!#REF!,#REF!)+SUMIFS('Premissas Operacionais'!R$89:R$247,'Premissas Operacionais'!#REF!,#REF!,'Premissas Operacionais'!#REF!,$AS114))*$AU114/1000-R114</f>
        <v>#REF!</v>
      </c>
      <c r="BG114" s="98" t="e">
        <f>(SUMIFS('Premissas Operacionais'!S$89:S$247,'Premissas Operacionais'!#REF!,#REF!,'Premissas Operacionais'!#REF!,#REF!)+SUMIFS('Premissas Operacionais'!S$89:S$247,'Premissas Operacionais'!#REF!,#REF!,'Premissas Operacionais'!#REF!,$AS114))*$AU114/1000-S114</f>
        <v>#REF!</v>
      </c>
      <c r="BH114" s="98" t="e">
        <f>(SUMIFS('Premissas Operacionais'!T$89:T$247,'Premissas Operacionais'!#REF!,#REF!,'Premissas Operacionais'!#REF!,#REF!)+SUMIFS('Premissas Operacionais'!T$89:T$247,'Premissas Operacionais'!#REF!,#REF!,'Premissas Operacionais'!#REF!,$AS114))*$AU114/1000-T114</f>
        <v>#REF!</v>
      </c>
      <c r="BI114" s="98" t="e">
        <f>(SUMIFS('Premissas Operacionais'!U$89:U$247,'Premissas Operacionais'!#REF!,#REF!,'Premissas Operacionais'!#REF!,#REF!)+SUMIFS('Premissas Operacionais'!U$89:U$247,'Premissas Operacionais'!#REF!,#REF!,'Premissas Operacionais'!#REF!,$AS114))*$AU114/1000-U114</f>
        <v>#REF!</v>
      </c>
      <c r="BJ114" s="98" t="e">
        <f>(SUMIFS('Premissas Operacionais'!V$89:V$247,'Premissas Operacionais'!#REF!,#REF!,'Premissas Operacionais'!#REF!,#REF!)+SUMIFS('Premissas Operacionais'!V$89:V$247,'Premissas Operacionais'!#REF!,#REF!,'Premissas Operacionais'!#REF!,$AS114))*$AU114/1000-V114</f>
        <v>#REF!</v>
      </c>
      <c r="BK114" s="98" t="e">
        <f>(SUMIFS('Premissas Operacionais'!W$89:W$247,'Premissas Operacionais'!#REF!,#REF!,'Premissas Operacionais'!#REF!,#REF!)+SUMIFS('Premissas Operacionais'!W$89:W$247,'Premissas Operacionais'!#REF!,#REF!,'Premissas Operacionais'!#REF!,$AS114))*$AU114/1000-W114</f>
        <v>#REF!</v>
      </c>
      <c r="BL114" s="98" t="e">
        <f>(SUMIFS('Premissas Operacionais'!X$89:X$247,'Premissas Operacionais'!#REF!,#REF!,'Premissas Operacionais'!#REF!,#REF!)+SUMIFS('Premissas Operacionais'!X$89:X$247,'Premissas Operacionais'!#REF!,#REF!,'Premissas Operacionais'!#REF!,$AS114))*$AU114/1000-X114</f>
        <v>#REF!</v>
      </c>
      <c r="BM114" s="98" t="e">
        <f>(SUMIFS('Premissas Operacionais'!Y$89:Y$247,'Premissas Operacionais'!#REF!,#REF!,'Premissas Operacionais'!#REF!,#REF!)+SUMIFS('Premissas Operacionais'!Y$89:Y$247,'Premissas Operacionais'!#REF!,#REF!,'Premissas Operacionais'!#REF!,$AS114))*$AU114/1000-Y114</f>
        <v>#REF!</v>
      </c>
      <c r="BN114" s="98" t="e">
        <f>(SUMIFS('Premissas Operacionais'!Z$89:Z$247,'Premissas Operacionais'!#REF!,#REF!,'Premissas Operacionais'!#REF!,#REF!)+SUMIFS('Premissas Operacionais'!Z$89:Z$247,'Premissas Operacionais'!#REF!,#REF!,'Premissas Operacionais'!#REF!,$AS114))*$AU114/1000-Z114</f>
        <v>#REF!</v>
      </c>
      <c r="BO114" s="98" t="e">
        <f>(SUMIFS('Premissas Operacionais'!AA$89:AA$247,'Premissas Operacionais'!#REF!,#REF!,'Premissas Operacionais'!#REF!,#REF!)+SUMIFS('Premissas Operacionais'!AA$89:AA$247,'Premissas Operacionais'!#REF!,#REF!,'Premissas Operacionais'!#REF!,$AS114))*$AU114/1000-AA114</f>
        <v>#REF!</v>
      </c>
      <c r="BP114" s="98" t="e">
        <f>(SUMIFS('Premissas Operacionais'!AB$89:AB$247,'Premissas Operacionais'!#REF!,#REF!,'Premissas Operacionais'!#REF!,#REF!)+SUMIFS('Premissas Operacionais'!AB$89:AB$247,'Premissas Operacionais'!#REF!,#REF!,'Premissas Operacionais'!#REF!,$AS114))*$AU114/1000-AB114</f>
        <v>#REF!</v>
      </c>
      <c r="BQ114" s="98" t="e">
        <f>(SUMIFS('Premissas Operacionais'!AC$89:AC$247,'Premissas Operacionais'!#REF!,#REF!,'Premissas Operacionais'!#REF!,#REF!)+SUMIFS('Premissas Operacionais'!AC$89:AC$247,'Premissas Operacionais'!#REF!,#REF!,'Premissas Operacionais'!#REF!,$AS114))*$AU114/1000-AC114</f>
        <v>#REF!</v>
      </c>
      <c r="BR114" s="98" t="e">
        <f>(SUMIFS('Premissas Operacionais'!AD$89:AD$247,'Premissas Operacionais'!#REF!,#REF!,'Premissas Operacionais'!#REF!,#REF!)+SUMIFS('Premissas Operacionais'!AD$89:AD$247,'Premissas Operacionais'!#REF!,#REF!,'Premissas Operacionais'!#REF!,$AS114))*$AU114/1000-AD114</f>
        <v>#REF!</v>
      </c>
      <c r="BS114" s="98" t="e">
        <f>(SUMIFS('Premissas Operacionais'!AE$89:AE$247,'Premissas Operacionais'!#REF!,#REF!,'Premissas Operacionais'!#REF!,#REF!)+SUMIFS('Premissas Operacionais'!AE$89:AE$247,'Premissas Operacionais'!#REF!,#REF!,'Premissas Operacionais'!#REF!,$AS114))*$AU114/1000-AE114</f>
        <v>#REF!</v>
      </c>
      <c r="BT114" s="98" t="e">
        <f>(SUMIFS('Premissas Operacionais'!AF$89:AF$247,'Premissas Operacionais'!#REF!,#REF!,'Premissas Operacionais'!#REF!,#REF!)+SUMIFS('Premissas Operacionais'!AF$89:AF$247,'Premissas Operacionais'!#REF!,#REF!,'Premissas Operacionais'!#REF!,$AS114))*$AU114/1000-AF114</f>
        <v>#REF!</v>
      </c>
      <c r="BU114" s="98" t="e">
        <f>(SUMIFS('Premissas Operacionais'!AG$89:AG$247,'Premissas Operacionais'!#REF!,#REF!,'Premissas Operacionais'!#REF!,#REF!)+SUMIFS('Premissas Operacionais'!AG$89:AG$247,'Premissas Operacionais'!#REF!,#REF!,'Premissas Operacionais'!#REF!,$AS114))*$AU114/1000-AG114</f>
        <v>#REF!</v>
      </c>
      <c r="BV114" s="98" t="e">
        <f>(SUMIFS('Premissas Operacionais'!AH$89:AH$247,'Premissas Operacionais'!#REF!,#REF!,'Premissas Operacionais'!#REF!,#REF!)+SUMIFS('Premissas Operacionais'!AH$89:AH$247,'Premissas Operacionais'!#REF!,#REF!,'Premissas Operacionais'!#REF!,$AS114))*$AU114/1000-AH114</f>
        <v>#REF!</v>
      </c>
      <c r="BW114" s="98" t="e">
        <f>(SUMIFS('Premissas Operacionais'!AI$89:AI$247,'Premissas Operacionais'!#REF!,#REF!,'Premissas Operacionais'!#REF!,#REF!)+SUMIFS('Premissas Operacionais'!AI$89:AI$247,'Premissas Operacionais'!#REF!,#REF!,'Premissas Operacionais'!#REF!,$AS114))*$AU114/1000-AI114</f>
        <v>#REF!</v>
      </c>
      <c r="BX114" s="98" t="e">
        <f>(SUMIFS('Premissas Operacionais'!AJ$89:AJ$247,'Premissas Operacionais'!#REF!,#REF!,'Premissas Operacionais'!#REF!,#REF!)+SUMIFS('Premissas Operacionais'!AJ$89:AJ$247,'Premissas Operacionais'!#REF!,#REF!,'Premissas Operacionais'!#REF!,$AS114))*$AU114/1000-AJ114</f>
        <v>#REF!</v>
      </c>
      <c r="BY114" s="98" t="e">
        <f>(SUMIFS('Premissas Operacionais'!AK$89:AK$247,'Premissas Operacionais'!#REF!,#REF!,'Premissas Operacionais'!#REF!,#REF!)+SUMIFS('Premissas Operacionais'!AK$89:AK$247,'Premissas Operacionais'!#REF!,#REF!,'Premissas Operacionais'!#REF!,$AS114))*$AU114/1000-AK114</f>
        <v>#REF!</v>
      </c>
      <c r="BZ114" s="98" t="e">
        <f>(SUMIFS('Premissas Operacionais'!AL$89:AL$247,'Premissas Operacionais'!#REF!,#REF!,'Premissas Operacionais'!#REF!,#REF!)+SUMIFS('Premissas Operacionais'!AL$89:AL$247,'Premissas Operacionais'!#REF!,#REF!,'Premissas Operacionais'!#REF!,$AS114))*$AU114/1000-AL114</f>
        <v>#REF!</v>
      </c>
      <c r="CA114" s="98" t="e">
        <f>(SUMIFS('Premissas Operacionais'!AM$89:AM$247,'Premissas Operacionais'!#REF!,#REF!,'Premissas Operacionais'!#REF!,#REF!)+SUMIFS('Premissas Operacionais'!AM$89:AM$247,'Premissas Operacionais'!#REF!,#REF!,'Premissas Operacionais'!#REF!,$AS114))*$AU114/1000-AM114</f>
        <v>#REF!</v>
      </c>
      <c r="CB114" s="98" t="e">
        <f>(SUMIFS('Premissas Operacionais'!AN$89:AN$247,'Premissas Operacionais'!#REF!,#REF!,'Premissas Operacionais'!#REF!,#REF!)+SUMIFS('Premissas Operacionais'!AN$89:AN$247,'Premissas Operacionais'!#REF!,#REF!,'Premissas Operacionais'!#REF!,$AS114))*$AU114/1000-AN114</f>
        <v>#REF!</v>
      </c>
      <c r="CC114" s="98" t="e">
        <f>(SUMIFS('Premissas Operacionais'!AO$89:AO$247,'Premissas Operacionais'!#REF!,#REF!,'Premissas Operacionais'!#REF!,#REF!)+SUMIFS('Premissas Operacionais'!AO$89:AO$247,'Premissas Operacionais'!#REF!,#REF!,'Premissas Operacionais'!#REF!,$AS114))*$AU114/1000-AO114</f>
        <v>#REF!</v>
      </c>
      <c r="CD114" s="98" t="e">
        <f>(SUMIFS('Premissas Operacionais'!AP$89:AP$247,'Premissas Operacionais'!#REF!,#REF!,'Premissas Operacionais'!#REF!,#REF!)+SUMIFS('Premissas Operacionais'!AP$89:AP$247,'Premissas Operacionais'!#REF!,#REF!,'Premissas Operacionais'!#REF!,$AS114))*$AU114/1000-AP114</f>
        <v>#REF!</v>
      </c>
    </row>
    <row r="115" spans="2:82">
      <c r="B115" s="5"/>
      <c r="F115" s="65" t="s">
        <v>48</v>
      </c>
      <c r="G115" s="90">
        <f t="shared" si="18"/>
        <v>136644.18293667477</v>
      </c>
      <c r="H115" s="77">
        <v>2035.4819032932817</v>
      </c>
      <c r="I115" s="77">
        <v>2057.4535927590409</v>
      </c>
      <c r="J115" s="77">
        <v>2540.2128569246406</v>
      </c>
      <c r="K115" s="77">
        <v>3067.7512596237434</v>
      </c>
      <c r="L115" s="77">
        <v>3636.8035218925079</v>
      </c>
      <c r="M115" s="77">
        <v>4197.6998397386778</v>
      </c>
      <c r="N115" s="77">
        <v>4371.9118567473533</v>
      </c>
      <c r="O115" s="77">
        <v>4276.267186533697</v>
      </c>
      <c r="P115" s="77">
        <v>4204.7636203196016</v>
      </c>
      <c r="Q115" s="77">
        <v>3972.7907426080151</v>
      </c>
      <c r="R115" s="77">
        <v>3992.139889357768</v>
      </c>
      <c r="S115" s="77">
        <v>4011.5305846296369</v>
      </c>
      <c r="T115" s="77">
        <v>4030.958673571412</v>
      </c>
      <c r="U115" s="77">
        <v>4050.3078203211658</v>
      </c>
      <c r="V115" s="77">
        <v>4069.6985155930352</v>
      </c>
      <c r="W115" s="77">
        <v>4081.6478705538011</v>
      </c>
      <c r="X115" s="77">
        <v>4093.7177162287062</v>
      </c>
      <c r="Y115" s="77">
        <v>4105.6670711894731</v>
      </c>
      <c r="Z115" s="77">
        <v>4117.616426150239</v>
      </c>
      <c r="AA115" s="77">
        <v>4129.6073296331233</v>
      </c>
      <c r="AB115" s="77">
        <v>4131.427154901834</v>
      </c>
      <c r="AC115" s="77">
        <v>4133.2469801705474</v>
      </c>
      <c r="AD115" s="77">
        <v>4135.066805439259</v>
      </c>
      <c r="AE115" s="77">
        <v>4136.9281792300872</v>
      </c>
      <c r="AF115" s="77">
        <v>4138.7480044987997</v>
      </c>
      <c r="AG115" s="77">
        <v>4132.2955190140747</v>
      </c>
      <c r="AH115" s="77">
        <v>4125.7682461895383</v>
      </c>
      <c r="AI115" s="77">
        <v>4119.3573092269289</v>
      </c>
      <c r="AJ115" s="77">
        <v>4112.9463722643213</v>
      </c>
      <c r="AK115" s="77">
        <v>4106.4190994397859</v>
      </c>
      <c r="AL115" s="77">
        <v>4092.8078035943508</v>
      </c>
      <c r="AM115" s="77">
        <v>4079.233901418821</v>
      </c>
      <c r="AN115" s="77">
        <v>4065.5810570512685</v>
      </c>
      <c r="AO115" s="77">
        <v>4051.9697612058335</v>
      </c>
      <c r="AP115" s="77">
        <v>4038.3584653603984</v>
      </c>
      <c r="AQ115" s="8"/>
      <c r="AS115" s="21" t="s">
        <v>98</v>
      </c>
      <c r="AT115" s="21" t="s">
        <v>68</v>
      </c>
      <c r="AU115" s="99" t="e">
        <f>SUMIFS($H$21:$H$67,#REF!,#REF!,#REF!,AT115)</f>
        <v>#REF!</v>
      </c>
      <c r="AV115" s="98" t="e">
        <f>(SUMIFS('Premissas Operacionais'!H$89:H$247,'Premissas Operacionais'!#REF!,#REF!,'Premissas Operacionais'!#REF!,#REF!)+SUMIFS('Premissas Operacionais'!H$89:H$247,'Premissas Operacionais'!#REF!,#REF!,'Premissas Operacionais'!#REF!,$AS115))*$AU115/1000-H115</f>
        <v>#REF!</v>
      </c>
      <c r="AW115" s="98" t="e">
        <f>(SUMIFS('Premissas Operacionais'!I$89:I$247,'Premissas Operacionais'!#REF!,#REF!,'Premissas Operacionais'!#REF!,#REF!)+SUMIFS('Premissas Operacionais'!I$89:I$247,'Premissas Operacionais'!#REF!,#REF!,'Premissas Operacionais'!#REF!,$AS115))*$AU115/1000-I115</f>
        <v>#REF!</v>
      </c>
      <c r="AX115" s="98" t="e">
        <f>(SUMIFS('Premissas Operacionais'!J$89:J$247,'Premissas Operacionais'!#REF!,#REF!,'Premissas Operacionais'!#REF!,#REF!)+SUMIFS('Premissas Operacionais'!J$89:J$247,'Premissas Operacionais'!#REF!,#REF!,'Premissas Operacionais'!#REF!,$AS115))*$AU115/1000-J115</f>
        <v>#REF!</v>
      </c>
      <c r="AY115" s="98" t="e">
        <f>(SUMIFS('Premissas Operacionais'!K$89:K$247,'Premissas Operacionais'!#REF!,#REF!,'Premissas Operacionais'!#REF!,#REF!)+SUMIFS('Premissas Operacionais'!K$89:K$247,'Premissas Operacionais'!#REF!,#REF!,'Premissas Operacionais'!#REF!,$AS115))*$AU115/1000-K115</f>
        <v>#REF!</v>
      </c>
      <c r="AZ115" s="98" t="e">
        <f>(SUMIFS('Premissas Operacionais'!L$89:L$247,'Premissas Operacionais'!#REF!,#REF!,'Premissas Operacionais'!#REF!,#REF!)+SUMIFS('Premissas Operacionais'!L$89:L$247,'Premissas Operacionais'!#REF!,#REF!,'Premissas Operacionais'!#REF!,$AS115))*$AU115/1000-L115</f>
        <v>#REF!</v>
      </c>
      <c r="BA115" s="98" t="e">
        <f>(SUMIFS('Premissas Operacionais'!M$89:M$247,'Premissas Operacionais'!#REF!,#REF!,'Premissas Operacionais'!#REF!,#REF!)+SUMIFS('Premissas Operacionais'!M$89:M$247,'Premissas Operacionais'!#REF!,#REF!,'Premissas Operacionais'!#REF!,$AS115))*$AU115/1000-M115</f>
        <v>#REF!</v>
      </c>
      <c r="BB115" s="98" t="e">
        <f>(SUMIFS('Premissas Operacionais'!N$89:N$247,'Premissas Operacionais'!#REF!,#REF!,'Premissas Operacionais'!#REF!,#REF!)+SUMIFS('Premissas Operacionais'!N$89:N$247,'Premissas Operacionais'!#REF!,#REF!,'Premissas Operacionais'!#REF!,$AS115))*$AU115/1000-N115</f>
        <v>#REF!</v>
      </c>
      <c r="BC115" s="98" t="e">
        <f>(SUMIFS('Premissas Operacionais'!O$89:O$247,'Premissas Operacionais'!#REF!,#REF!,'Premissas Operacionais'!#REF!,#REF!)+SUMIFS('Premissas Operacionais'!O$89:O$247,'Premissas Operacionais'!#REF!,#REF!,'Premissas Operacionais'!#REF!,$AS115))*$AU115/1000-O115</f>
        <v>#REF!</v>
      </c>
      <c r="BD115" s="98" t="e">
        <f>(SUMIFS('Premissas Operacionais'!P$89:P$247,'Premissas Operacionais'!#REF!,#REF!,'Premissas Operacionais'!#REF!,#REF!)+SUMIFS('Premissas Operacionais'!P$89:P$247,'Premissas Operacionais'!#REF!,#REF!,'Premissas Operacionais'!#REF!,$AS115))*$AU115/1000-P115</f>
        <v>#REF!</v>
      </c>
      <c r="BE115" s="98" t="e">
        <f>(SUMIFS('Premissas Operacionais'!Q$89:Q$247,'Premissas Operacionais'!#REF!,#REF!,'Premissas Operacionais'!#REF!,#REF!)+SUMIFS('Premissas Operacionais'!Q$89:Q$247,'Premissas Operacionais'!#REF!,#REF!,'Premissas Operacionais'!#REF!,$AS115))*$AU115/1000-Q115</f>
        <v>#REF!</v>
      </c>
      <c r="BF115" s="98" t="e">
        <f>(SUMIFS('Premissas Operacionais'!R$89:R$247,'Premissas Operacionais'!#REF!,#REF!,'Premissas Operacionais'!#REF!,#REF!)+SUMIFS('Premissas Operacionais'!R$89:R$247,'Premissas Operacionais'!#REF!,#REF!,'Premissas Operacionais'!#REF!,$AS115))*$AU115/1000-R115</f>
        <v>#REF!</v>
      </c>
      <c r="BG115" s="98" t="e">
        <f>(SUMIFS('Premissas Operacionais'!S$89:S$247,'Premissas Operacionais'!#REF!,#REF!,'Premissas Operacionais'!#REF!,#REF!)+SUMIFS('Premissas Operacionais'!S$89:S$247,'Premissas Operacionais'!#REF!,#REF!,'Premissas Operacionais'!#REF!,$AS115))*$AU115/1000-S115</f>
        <v>#REF!</v>
      </c>
      <c r="BH115" s="98" t="e">
        <f>(SUMIFS('Premissas Operacionais'!T$89:T$247,'Premissas Operacionais'!#REF!,#REF!,'Premissas Operacionais'!#REF!,#REF!)+SUMIFS('Premissas Operacionais'!T$89:T$247,'Premissas Operacionais'!#REF!,#REF!,'Premissas Operacionais'!#REF!,$AS115))*$AU115/1000-T115</f>
        <v>#REF!</v>
      </c>
      <c r="BI115" s="98" t="e">
        <f>(SUMIFS('Premissas Operacionais'!U$89:U$247,'Premissas Operacionais'!#REF!,#REF!,'Premissas Operacionais'!#REF!,#REF!)+SUMIFS('Premissas Operacionais'!U$89:U$247,'Premissas Operacionais'!#REF!,#REF!,'Premissas Operacionais'!#REF!,$AS115))*$AU115/1000-U115</f>
        <v>#REF!</v>
      </c>
      <c r="BJ115" s="98" t="e">
        <f>(SUMIFS('Premissas Operacionais'!V$89:V$247,'Premissas Operacionais'!#REF!,#REF!,'Premissas Operacionais'!#REF!,#REF!)+SUMIFS('Premissas Operacionais'!V$89:V$247,'Premissas Operacionais'!#REF!,#REF!,'Premissas Operacionais'!#REF!,$AS115))*$AU115/1000-V115</f>
        <v>#REF!</v>
      </c>
      <c r="BK115" s="98" t="e">
        <f>(SUMIFS('Premissas Operacionais'!W$89:W$247,'Premissas Operacionais'!#REF!,#REF!,'Premissas Operacionais'!#REF!,#REF!)+SUMIFS('Premissas Operacionais'!W$89:W$247,'Premissas Operacionais'!#REF!,#REF!,'Premissas Operacionais'!#REF!,$AS115))*$AU115/1000-W115</f>
        <v>#REF!</v>
      </c>
      <c r="BL115" s="98" t="e">
        <f>(SUMIFS('Premissas Operacionais'!X$89:X$247,'Premissas Operacionais'!#REF!,#REF!,'Premissas Operacionais'!#REF!,#REF!)+SUMIFS('Premissas Operacionais'!X$89:X$247,'Premissas Operacionais'!#REF!,#REF!,'Premissas Operacionais'!#REF!,$AS115))*$AU115/1000-X115</f>
        <v>#REF!</v>
      </c>
      <c r="BM115" s="98" t="e">
        <f>(SUMIFS('Premissas Operacionais'!Y$89:Y$247,'Premissas Operacionais'!#REF!,#REF!,'Premissas Operacionais'!#REF!,#REF!)+SUMIFS('Premissas Operacionais'!Y$89:Y$247,'Premissas Operacionais'!#REF!,#REF!,'Premissas Operacionais'!#REF!,$AS115))*$AU115/1000-Y115</f>
        <v>#REF!</v>
      </c>
      <c r="BN115" s="98" t="e">
        <f>(SUMIFS('Premissas Operacionais'!Z$89:Z$247,'Premissas Operacionais'!#REF!,#REF!,'Premissas Operacionais'!#REF!,#REF!)+SUMIFS('Premissas Operacionais'!Z$89:Z$247,'Premissas Operacionais'!#REF!,#REF!,'Premissas Operacionais'!#REF!,$AS115))*$AU115/1000-Z115</f>
        <v>#REF!</v>
      </c>
      <c r="BO115" s="98" t="e">
        <f>(SUMIFS('Premissas Operacionais'!AA$89:AA$247,'Premissas Operacionais'!#REF!,#REF!,'Premissas Operacionais'!#REF!,#REF!)+SUMIFS('Premissas Operacionais'!AA$89:AA$247,'Premissas Operacionais'!#REF!,#REF!,'Premissas Operacionais'!#REF!,$AS115))*$AU115/1000-AA115</f>
        <v>#REF!</v>
      </c>
      <c r="BP115" s="98" t="e">
        <f>(SUMIFS('Premissas Operacionais'!AB$89:AB$247,'Premissas Operacionais'!#REF!,#REF!,'Premissas Operacionais'!#REF!,#REF!)+SUMIFS('Premissas Operacionais'!AB$89:AB$247,'Premissas Operacionais'!#REF!,#REF!,'Premissas Operacionais'!#REF!,$AS115))*$AU115/1000-AB115</f>
        <v>#REF!</v>
      </c>
      <c r="BQ115" s="98" t="e">
        <f>(SUMIFS('Premissas Operacionais'!AC$89:AC$247,'Premissas Operacionais'!#REF!,#REF!,'Premissas Operacionais'!#REF!,#REF!)+SUMIFS('Premissas Operacionais'!AC$89:AC$247,'Premissas Operacionais'!#REF!,#REF!,'Premissas Operacionais'!#REF!,$AS115))*$AU115/1000-AC115</f>
        <v>#REF!</v>
      </c>
      <c r="BR115" s="98" t="e">
        <f>(SUMIFS('Premissas Operacionais'!AD$89:AD$247,'Premissas Operacionais'!#REF!,#REF!,'Premissas Operacionais'!#REF!,#REF!)+SUMIFS('Premissas Operacionais'!AD$89:AD$247,'Premissas Operacionais'!#REF!,#REF!,'Premissas Operacionais'!#REF!,$AS115))*$AU115/1000-AD115</f>
        <v>#REF!</v>
      </c>
      <c r="BS115" s="98" t="e">
        <f>(SUMIFS('Premissas Operacionais'!AE$89:AE$247,'Premissas Operacionais'!#REF!,#REF!,'Premissas Operacionais'!#REF!,#REF!)+SUMIFS('Premissas Operacionais'!AE$89:AE$247,'Premissas Operacionais'!#REF!,#REF!,'Premissas Operacionais'!#REF!,$AS115))*$AU115/1000-AE115</f>
        <v>#REF!</v>
      </c>
      <c r="BT115" s="98" t="e">
        <f>(SUMIFS('Premissas Operacionais'!AF$89:AF$247,'Premissas Operacionais'!#REF!,#REF!,'Premissas Operacionais'!#REF!,#REF!)+SUMIFS('Premissas Operacionais'!AF$89:AF$247,'Premissas Operacionais'!#REF!,#REF!,'Premissas Operacionais'!#REF!,$AS115))*$AU115/1000-AF115</f>
        <v>#REF!</v>
      </c>
      <c r="BU115" s="98" t="e">
        <f>(SUMIFS('Premissas Operacionais'!AG$89:AG$247,'Premissas Operacionais'!#REF!,#REF!,'Premissas Operacionais'!#REF!,#REF!)+SUMIFS('Premissas Operacionais'!AG$89:AG$247,'Premissas Operacionais'!#REF!,#REF!,'Premissas Operacionais'!#REF!,$AS115))*$AU115/1000-AG115</f>
        <v>#REF!</v>
      </c>
      <c r="BV115" s="98" t="e">
        <f>(SUMIFS('Premissas Operacionais'!AH$89:AH$247,'Premissas Operacionais'!#REF!,#REF!,'Premissas Operacionais'!#REF!,#REF!)+SUMIFS('Premissas Operacionais'!AH$89:AH$247,'Premissas Operacionais'!#REF!,#REF!,'Premissas Operacionais'!#REF!,$AS115))*$AU115/1000-AH115</f>
        <v>#REF!</v>
      </c>
      <c r="BW115" s="98" t="e">
        <f>(SUMIFS('Premissas Operacionais'!AI$89:AI$247,'Premissas Operacionais'!#REF!,#REF!,'Premissas Operacionais'!#REF!,#REF!)+SUMIFS('Premissas Operacionais'!AI$89:AI$247,'Premissas Operacionais'!#REF!,#REF!,'Premissas Operacionais'!#REF!,$AS115))*$AU115/1000-AI115</f>
        <v>#REF!</v>
      </c>
      <c r="BX115" s="98" t="e">
        <f>(SUMIFS('Premissas Operacionais'!AJ$89:AJ$247,'Premissas Operacionais'!#REF!,#REF!,'Premissas Operacionais'!#REF!,#REF!)+SUMIFS('Premissas Operacionais'!AJ$89:AJ$247,'Premissas Operacionais'!#REF!,#REF!,'Premissas Operacionais'!#REF!,$AS115))*$AU115/1000-AJ115</f>
        <v>#REF!</v>
      </c>
      <c r="BY115" s="98" t="e">
        <f>(SUMIFS('Premissas Operacionais'!AK$89:AK$247,'Premissas Operacionais'!#REF!,#REF!,'Premissas Operacionais'!#REF!,#REF!)+SUMIFS('Premissas Operacionais'!AK$89:AK$247,'Premissas Operacionais'!#REF!,#REF!,'Premissas Operacionais'!#REF!,$AS115))*$AU115/1000-AK115</f>
        <v>#REF!</v>
      </c>
      <c r="BZ115" s="98" t="e">
        <f>(SUMIFS('Premissas Operacionais'!AL$89:AL$247,'Premissas Operacionais'!#REF!,#REF!,'Premissas Operacionais'!#REF!,#REF!)+SUMIFS('Premissas Operacionais'!AL$89:AL$247,'Premissas Operacionais'!#REF!,#REF!,'Premissas Operacionais'!#REF!,$AS115))*$AU115/1000-AL115</f>
        <v>#REF!</v>
      </c>
      <c r="CA115" s="98" t="e">
        <f>(SUMIFS('Premissas Operacionais'!AM$89:AM$247,'Premissas Operacionais'!#REF!,#REF!,'Premissas Operacionais'!#REF!,#REF!)+SUMIFS('Premissas Operacionais'!AM$89:AM$247,'Premissas Operacionais'!#REF!,#REF!,'Premissas Operacionais'!#REF!,$AS115))*$AU115/1000-AM115</f>
        <v>#REF!</v>
      </c>
      <c r="CB115" s="98" t="e">
        <f>(SUMIFS('Premissas Operacionais'!AN$89:AN$247,'Premissas Operacionais'!#REF!,#REF!,'Premissas Operacionais'!#REF!,#REF!)+SUMIFS('Premissas Operacionais'!AN$89:AN$247,'Premissas Operacionais'!#REF!,#REF!,'Premissas Operacionais'!#REF!,$AS115))*$AU115/1000-AN115</f>
        <v>#REF!</v>
      </c>
      <c r="CC115" s="98" t="e">
        <f>(SUMIFS('Premissas Operacionais'!AO$89:AO$247,'Premissas Operacionais'!#REF!,#REF!,'Premissas Operacionais'!#REF!,#REF!)+SUMIFS('Premissas Operacionais'!AO$89:AO$247,'Premissas Operacionais'!#REF!,#REF!,'Premissas Operacionais'!#REF!,$AS115))*$AU115/1000-AO115</f>
        <v>#REF!</v>
      </c>
      <c r="CD115" s="98" t="e">
        <f>(SUMIFS('Premissas Operacionais'!AP$89:AP$247,'Premissas Operacionais'!#REF!,#REF!,'Premissas Operacionais'!#REF!,#REF!)+SUMIFS('Premissas Operacionais'!AP$89:AP$247,'Premissas Operacionais'!#REF!,#REF!,'Premissas Operacionais'!#REF!,$AS115))*$AU115/1000-AP115</f>
        <v>#REF!</v>
      </c>
    </row>
    <row r="116" spans="2:82">
      <c r="B116" s="5"/>
      <c r="F116" s="65" t="s">
        <v>49</v>
      </c>
      <c r="G116" s="90">
        <f t="shared" si="18"/>
        <v>223168.07045815492</v>
      </c>
      <c r="H116" s="77">
        <v>3324.3608256706411</v>
      </c>
      <c r="I116" s="77">
        <v>3360.2451160765613</v>
      </c>
      <c r="J116" s="77">
        <v>4148.6903404851555</v>
      </c>
      <c r="K116" s="77">
        <v>5010.2691131248612</v>
      </c>
      <c r="L116" s="77">
        <v>5939.6485614927551</v>
      </c>
      <c r="M116" s="77">
        <v>6855.7076742236868</v>
      </c>
      <c r="N116" s="77">
        <v>7140.2317487279561</v>
      </c>
      <c r="O116" s="77">
        <v>6984.0243197510481</v>
      </c>
      <c r="P116" s="77">
        <v>6867.2442815530685</v>
      </c>
      <c r="Q116" s="77">
        <v>6488.3848350334065</v>
      </c>
      <c r="R116" s="77">
        <v>6519.9859734964684</v>
      </c>
      <c r="S116" s="77">
        <v>6551.6549692463323</v>
      </c>
      <c r="T116" s="77">
        <v>6583.3850365543185</v>
      </c>
      <c r="U116" s="77">
        <v>6614.9861750173823</v>
      </c>
      <c r="V116" s="77">
        <v>6646.6551707672461</v>
      </c>
      <c r="W116" s="77">
        <v>6666.1709264511128</v>
      </c>
      <c r="X116" s="77">
        <v>6685.8834682667029</v>
      </c>
      <c r="Y116" s="77">
        <v>6705.3992239505715</v>
      </c>
      <c r="Z116" s="77">
        <v>6724.9149796344382</v>
      </c>
      <c r="AA116" s="77">
        <v>6744.4985926051068</v>
      </c>
      <c r="AB116" s="77">
        <v>6747.4707417669742</v>
      </c>
      <c r="AC116" s="77">
        <v>6750.4428909288436</v>
      </c>
      <c r="AD116" s="77">
        <v>6753.415040090711</v>
      </c>
      <c r="AE116" s="77">
        <v>6756.4550465393804</v>
      </c>
      <c r="AF116" s="77">
        <v>6759.4271957012488</v>
      </c>
      <c r="AG116" s="77">
        <v>6748.8889590611088</v>
      </c>
      <c r="AH116" s="77">
        <v>6738.2285793047258</v>
      </c>
      <c r="AI116" s="77">
        <v>6727.7581999513859</v>
      </c>
      <c r="AJ116" s="77">
        <v>6717.2878205980451</v>
      </c>
      <c r="AK116" s="77">
        <v>6706.627440841663</v>
      </c>
      <c r="AL116" s="77">
        <v>6684.3973936857692</v>
      </c>
      <c r="AM116" s="77">
        <v>6662.228418087996</v>
      </c>
      <c r="AN116" s="77">
        <v>6639.9305136453013</v>
      </c>
      <c r="AO116" s="77">
        <v>6617.7004664894066</v>
      </c>
      <c r="AP116" s="77">
        <v>6595.4704193335147</v>
      </c>
      <c r="AQ116" s="8"/>
      <c r="AS116" s="21" t="s">
        <v>99</v>
      </c>
      <c r="AT116" s="21" t="s">
        <v>69</v>
      </c>
      <c r="AU116" s="99" t="e">
        <f>SUMIFS($H$21:$H$67,#REF!,#REF!,#REF!,AT116)</f>
        <v>#REF!</v>
      </c>
      <c r="AV116" s="98" t="e">
        <f>(SUMIFS('Premissas Operacionais'!H$89:H$247,'Premissas Operacionais'!#REF!,#REF!,'Premissas Operacionais'!#REF!,#REF!)+SUMIFS('Premissas Operacionais'!H$89:H$247,'Premissas Operacionais'!#REF!,#REF!,'Premissas Operacionais'!#REF!,$AS116))*$AU116/1000-H116</f>
        <v>#REF!</v>
      </c>
      <c r="AW116" s="98" t="e">
        <f>(SUMIFS('Premissas Operacionais'!I$89:I$247,'Premissas Operacionais'!#REF!,#REF!,'Premissas Operacionais'!#REF!,#REF!)+SUMIFS('Premissas Operacionais'!I$89:I$247,'Premissas Operacionais'!#REF!,#REF!,'Premissas Operacionais'!#REF!,$AS116))*$AU116/1000-I116</f>
        <v>#REF!</v>
      </c>
      <c r="AX116" s="98" t="e">
        <f>(SUMIFS('Premissas Operacionais'!J$89:J$247,'Premissas Operacionais'!#REF!,#REF!,'Premissas Operacionais'!#REF!,#REF!)+SUMIFS('Premissas Operacionais'!J$89:J$247,'Premissas Operacionais'!#REF!,#REF!,'Premissas Operacionais'!#REF!,$AS116))*$AU116/1000-J116</f>
        <v>#REF!</v>
      </c>
      <c r="AY116" s="98" t="e">
        <f>(SUMIFS('Premissas Operacionais'!K$89:K$247,'Premissas Operacionais'!#REF!,#REF!,'Premissas Operacionais'!#REF!,#REF!)+SUMIFS('Premissas Operacionais'!K$89:K$247,'Premissas Operacionais'!#REF!,#REF!,'Premissas Operacionais'!#REF!,$AS116))*$AU116/1000-K116</f>
        <v>#REF!</v>
      </c>
      <c r="AZ116" s="98" t="e">
        <f>(SUMIFS('Premissas Operacionais'!L$89:L$247,'Premissas Operacionais'!#REF!,#REF!,'Premissas Operacionais'!#REF!,#REF!)+SUMIFS('Premissas Operacionais'!L$89:L$247,'Premissas Operacionais'!#REF!,#REF!,'Premissas Operacionais'!#REF!,$AS116))*$AU116/1000-L116</f>
        <v>#REF!</v>
      </c>
      <c r="BA116" s="98" t="e">
        <f>(SUMIFS('Premissas Operacionais'!M$89:M$247,'Premissas Operacionais'!#REF!,#REF!,'Premissas Operacionais'!#REF!,#REF!)+SUMIFS('Premissas Operacionais'!M$89:M$247,'Premissas Operacionais'!#REF!,#REF!,'Premissas Operacionais'!#REF!,$AS116))*$AU116/1000-M116</f>
        <v>#REF!</v>
      </c>
      <c r="BB116" s="98" t="e">
        <f>(SUMIFS('Premissas Operacionais'!N$89:N$247,'Premissas Operacionais'!#REF!,#REF!,'Premissas Operacionais'!#REF!,#REF!)+SUMIFS('Premissas Operacionais'!N$89:N$247,'Premissas Operacionais'!#REF!,#REF!,'Premissas Operacionais'!#REF!,$AS116))*$AU116/1000-N116</f>
        <v>#REF!</v>
      </c>
      <c r="BC116" s="98" t="e">
        <f>(SUMIFS('Premissas Operacionais'!O$89:O$247,'Premissas Operacionais'!#REF!,#REF!,'Premissas Operacionais'!#REF!,#REF!)+SUMIFS('Premissas Operacionais'!O$89:O$247,'Premissas Operacionais'!#REF!,#REF!,'Premissas Operacionais'!#REF!,$AS116))*$AU116/1000-O116</f>
        <v>#REF!</v>
      </c>
      <c r="BD116" s="98" t="e">
        <f>(SUMIFS('Premissas Operacionais'!P$89:P$247,'Premissas Operacionais'!#REF!,#REF!,'Premissas Operacionais'!#REF!,#REF!)+SUMIFS('Premissas Operacionais'!P$89:P$247,'Premissas Operacionais'!#REF!,#REF!,'Premissas Operacionais'!#REF!,$AS116))*$AU116/1000-P116</f>
        <v>#REF!</v>
      </c>
      <c r="BE116" s="98" t="e">
        <f>(SUMIFS('Premissas Operacionais'!Q$89:Q$247,'Premissas Operacionais'!#REF!,#REF!,'Premissas Operacionais'!#REF!,#REF!)+SUMIFS('Premissas Operacionais'!Q$89:Q$247,'Premissas Operacionais'!#REF!,#REF!,'Premissas Operacionais'!#REF!,$AS116))*$AU116/1000-Q116</f>
        <v>#REF!</v>
      </c>
      <c r="BF116" s="98" t="e">
        <f>(SUMIFS('Premissas Operacionais'!R$89:R$247,'Premissas Operacionais'!#REF!,#REF!,'Premissas Operacionais'!#REF!,#REF!)+SUMIFS('Premissas Operacionais'!R$89:R$247,'Premissas Operacionais'!#REF!,#REF!,'Premissas Operacionais'!#REF!,$AS116))*$AU116/1000-R116</f>
        <v>#REF!</v>
      </c>
      <c r="BG116" s="98" t="e">
        <f>(SUMIFS('Premissas Operacionais'!S$89:S$247,'Premissas Operacionais'!#REF!,#REF!,'Premissas Operacionais'!#REF!,#REF!)+SUMIFS('Premissas Operacionais'!S$89:S$247,'Premissas Operacionais'!#REF!,#REF!,'Premissas Operacionais'!#REF!,$AS116))*$AU116/1000-S116</f>
        <v>#REF!</v>
      </c>
      <c r="BH116" s="98" t="e">
        <f>(SUMIFS('Premissas Operacionais'!T$89:T$247,'Premissas Operacionais'!#REF!,#REF!,'Premissas Operacionais'!#REF!,#REF!)+SUMIFS('Premissas Operacionais'!T$89:T$247,'Premissas Operacionais'!#REF!,#REF!,'Premissas Operacionais'!#REF!,$AS116))*$AU116/1000-T116</f>
        <v>#REF!</v>
      </c>
      <c r="BI116" s="98" t="e">
        <f>(SUMIFS('Premissas Operacionais'!U$89:U$247,'Premissas Operacionais'!#REF!,#REF!,'Premissas Operacionais'!#REF!,#REF!)+SUMIFS('Premissas Operacionais'!U$89:U$247,'Premissas Operacionais'!#REF!,#REF!,'Premissas Operacionais'!#REF!,$AS116))*$AU116/1000-U116</f>
        <v>#REF!</v>
      </c>
      <c r="BJ116" s="98" t="e">
        <f>(SUMIFS('Premissas Operacionais'!V$89:V$247,'Premissas Operacionais'!#REF!,#REF!,'Premissas Operacionais'!#REF!,#REF!)+SUMIFS('Premissas Operacionais'!V$89:V$247,'Premissas Operacionais'!#REF!,#REF!,'Premissas Operacionais'!#REF!,$AS116))*$AU116/1000-V116</f>
        <v>#REF!</v>
      </c>
      <c r="BK116" s="98" t="e">
        <f>(SUMIFS('Premissas Operacionais'!W$89:W$247,'Premissas Operacionais'!#REF!,#REF!,'Premissas Operacionais'!#REF!,#REF!)+SUMIFS('Premissas Operacionais'!W$89:W$247,'Premissas Operacionais'!#REF!,#REF!,'Premissas Operacionais'!#REF!,$AS116))*$AU116/1000-W116</f>
        <v>#REF!</v>
      </c>
      <c r="BL116" s="98" t="e">
        <f>(SUMIFS('Premissas Operacionais'!X$89:X$247,'Premissas Operacionais'!#REF!,#REF!,'Premissas Operacionais'!#REF!,#REF!)+SUMIFS('Premissas Operacionais'!X$89:X$247,'Premissas Operacionais'!#REF!,#REF!,'Premissas Operacionais'!#REF!,$AS116))*$AU116/1000-X116</f>
        <v>#REF!</v>
      </c>
      <c r="BM116" s="98" t="e">
        <f>(SUMIFS('Premissas Operacionais'!Y$89:Y$247,'Premissas Operacionais'!#REF!,#REF!,'Premissas Operacionais'!#REF!,#REF!)+SUMIFS('Premissas Operacionais'!Y$89:Y$247,'Premissas Operacionais'!#REF!,#REF!,'Premissas Operacionais'!#REF!,$AS116))*$AU116/1000-Y116</f>
        <v>#REF!</v>
      </c>
      <c r="BN116" s="98" t="e">
        <f>(SUMIFS('Premissas Operacionais'!Z$89:Z$247,'Premissas Operacionais'!#REF!,#REF!,'Premissas Operacionais'!#REF!,#REF!)+SUMIFS('Premissas Operacionais'!Z$89:Z$247,'Premissas Operacionais'!#REF!,#REF!,'Premissas Operacionais'!#REF!,$AS116))*$AU116/1000-Z116</f>
        <v>#REF!</v>
      </c>
      <c r="BO116" s="98" t="e">
        <f>(SUMIFS('Premissas Operacionais'!AA$89:AA$247,'Premissas Operacionais'!#REF!,#REF!,'Premissas Operacionais'!#REF!,#REF!)+SUMIFS('Premissas Operacionais'!AA$89:AA$247,'Premissas Operacionais'!#REF!,#REF!,'Premissas Operacionais'!#REF!,$AS116))*$AU116/1000-AA116</f>
        <v>#REF!</v>
      </c>
      <c r="BP116" s="98" t="e">
        <f>(SUMIFS('Premissas Operacionais'!AB$89:AB$247,'Premissas Operacionais'!#REF!,#REF!,'Premissas Operacionais'!#REF!,#REF!)+SUMIFS('Premissas Operacionais'!AB$89:AB$247,'Premissas Operacionais'!#REF!,#REF!,'Premissas Operacionais'!#REF!,$AS116))*$AU116/1000-AB116</f>
        <v>#REF!</v>
      </c>
      <c r="BQ116" s="98" t="e">
        <f>(SUMIFS('Premissas Operacionais'!AC$89:AC$247,'Premissas Operacionais'!#REF!,#REF!,'Premissas Operacionais'!#REF!,#REF!)+SUMIFS('Premissas Operacionais'!AC$89:AC$247,'Premissas Operacionais'!#REF!,#REF!,'Premissas Operacionais'!#REF!,$AS116))*$AU116/1000-AC116</f>
        <v>#REF!</v>
      </c>
      <c r="BR116" s="98" t="e">
        <f>(SUMIFS('Premissas Operacionais'!AD$89:AD$247,'Premissas Operacionais'!#REF!,#REF!,'Premissas Operacionais'!#REF!,#REF!)+SUMIFS('Premissas Operacionais'!AD$89:AD$247,'Premissas Operacionais'!#REF!,#REF!,'Premissas Operacionais'!#REF!,$AS116))*$AU116/1000-AD116</f>
        <v>#REF!</v>
      </c>
      <c r="BS116" s="98" t="e">
        <f>(SUMIFS('Premissas Operacionais'!AE$89:AE$247,'Premissas Operacionais'!#REF!,#REF!,'Premissas Operacionais'!#REF!,#REF!)+SUMIFS('Premissas Operacionais'!AE$89:AE$247,'Premissas Operacionais'!#REF!,#REF!,'Premissas Operacionais'!#REF!,$AS116))*$AU116/1000-AE116</f>
        <v>#REF!</v>
      </c>
      <c r="BT116" s="98" t="e">
        <f>(SUMIFS('Premissas Operacionais'!AF$89:AF$247,'Premissas Operacionais'!#REF!,#REF!,'Premissas Operacionais'!#REF!,#REF!)+SUMIFS('Premissas Operacionais'!AF$89:AF$247,'Premissas Operacionais'!#REF!,#REF!,'Premissas Operacionais'!#REF!,$AS116))*$AU116/1000-AF116</f>
        <v>#REF!</v>
      </c>
      <c r="BU116" s="98" t="e">
        <f>(SUMIFS('Premissas Operacionais'!AG$89:AG$247,'Premissas Operacionais'!#REF!,#REF!,'Premissas Operacionais'!#REF!,#REF!)+SUMIFS('Premissas Operacionais'!AG$89:AG$247,'Premissas Operacionais'!#REF!,#REF!,'Premissas Operacionais'!#REF!,$AS116))*$AU116/1000-AG116</f>
        <v>#REF!</v>
      </c>
      <c r="BV116" s="98" t="e">
        <f>(SUMIFS('Premissas Operacionais'!AH$89:AH$247,'Premissas Operacionais'!#REF!,#REF!,'Premissas Operacionais'!#REF!,#REF!)+SUMIFS('Premissas Operacionais'!AH$89:AH$247,'Premissas Operacionais'!#REF!,#REF!,'Premissas Operacionais'!#REF!,$AS116))*$AU116/1000-AH116</f>
        <v>#REF!</v>
      </c>
      <c r="BW116" s="98" t="e">
        <f>(SUMIFS('Premissas Operacionais'!AI$89:AI$247,'Premissas Operacionais'!#REF!,#REF!,'Premissas Operacionais'!#REF!,#REF!)+SUMIFS('Premissas Operacionais'!AI$89:AI$247,'Premissas Operacionais'!#REF!,#REF!,'Premissas Operacionais'!#REF!,$AS116))*$AU116/1000-AI116</f>
        <v>#REF!</v>
      </c>
      <c r="BX116" s="98" t="e">
        <f>(SUMIFS('Premissas Operacionais'!AJ$89:AJ$247,'Premissas Operacionais'!#REF!,#REF!,'Premissas Operacionais'!#REF!,#REF!)+SUMIFS('Premissas Operacionais'!AJ$89:AJ$247,'Premissas Operacionais'!#REF!,#REF!,'Premissas Operacionais'!#REF!,$AS116))*$AU116/1000-AJ116</f>
        <v>#REF!</v>
      </c>
      <c r="BY116" s="98" t="e">
        <f>(SUMIFS('Premissas Operacionais'!AK$89:AK$247,'Premissas Operacionais'!#REF!,#REF!,'Premissas Operacionais'!#REF!,#REF!)+SUMIFS('Premissas Operacionais'!AK$89:AK$247,'Premissas Operacionais'!#REF!,#REF!,'Premissas Operacionais'!#REF!,$AS116))*$AU116/1000-AK116</f>
        <v>#REF!</v>
      </c>
      <c r="BZ116" s="98" t="e">
        <f>(SUMIFS('Premissas Operacionais'!AL$89:AL$247,'Premissas Operacionais'!#REF!,#REF!,'Premissas Operacionais'!#REF!,#REF!)+SUMIFS('Premissas Operacionais'!AL$89:AL$247,'Premissas Operacionais'!#REF!,#REF!,'Premissas Operacionais'!#REF!,$AS116))*$AU116/1000-AL116</f>
        <v>#REF!</v>
      </c>
      <c r="CA116" s="98" t="e">
        <f>(SUMIFS('Premissas Operacionais'!AM$89:AM$247,'Premissas Operacionais'!#REF!,#REF!,'Premissas Operacionais'!#REF!,#REF!)+SUMIFS('Premissas Operacionais'!AM$89:AM$247,'Premissas Operacionais'!#REF!,#REF!,'Premissas Operacionais'!#REF!,$AS116))*$AU116/1000-AM116</f>
        <v>#REF!</v>
      </c>
      <c r="CB116" s="98" t="e">
        <f>(SUMIFS('Premissas Operacionais'!AN$89:AN$247,'Premissas Operacionais'!#REF!,#REF!,'Premissas Operacionais'!#REF!,#REF!)+SUMIFS('Premissas Operacionais'!AN$89:AN$247,'Premissas Operacionais'!#REF!,#REF!,'Premissas Operacionais'!#REF!,$AS116))*$AU116/1000-AN116</f>
        <v>#REF!</v>
      </c>
      <c r="CC116" s="98" t="e">
        <f>(SUMIFS('Premissas Operacionais'!AO$89:AO$247,'Premissas Operacionais'!#REF!,#REF!,'Premissas Operacionais'!#REF!,#REF!)+SUMIFS('Premissas Operacionais'!AO$89:AO$247,'Premissas Operacionais'!#REF!,#REF!,'Premissas Operacionais'!#REF!,$AS116))*$AU116/1000-AO116</f>
        <v>#REF!</v>
      </c>
      <c r="CD116" s="98" t="e">
        <f>(SUMIFS('Premissas Operacionais'!AP$89:AP$247,'Premissas Operacionais'!#REF!,#REF!,'Premissas Operacionais'!#REF!,#REF!)+SUMIFS('Premissas Operacionais'!AP$89:AP$247,'Premissas Operacionais'!#REF!,#REF!,'Premissas Operacionais'!#REF!,$AS116))*$AU116/1000-AP116</f>
        <v>#REF!</v>
      </c>
    </row>
    <row r="117" spans="2:82">
      <c r="B117" s="5"/>
      <c r="F117" s="65" t="s">
        <v>50</v>
      </c>
      <c r="G117" s="90">
        <f t="shared" si="18"/>
        <v>154023.84219843178</v>
      </c>
      <c r="H117" s="77">
        <v>2294.373142952596</v>
      </c>
      <c r="I117" s="77">
        <v>2319.1393932120418</v>
      </c>
      <c r="J117" s="77">
        <v>2863.3004041358108</v>
      </c>
      <c r="K117" s="77">
        <v>3457.9359747447315</v>
      </c>
      <c r="L117" s="77">
        <v>4099.3655179764655</v>
      </c>
      <c r="M117" s="77">
        <v>4731.6017690407089</v>
      </c>
      <c r="N117" s="77">
        <v>4927.9716666839186</v>
      </c>
      <c r="O117" s="77">
        <v>4820.1620309167211</v>
      </c>
      <c r="P117" s="77">
        <v>4739.5639859616058</v>
      </c>
      <c r="Q117" s="77">
        <v>4478.086672086316</v>
      </c>
      <c r="R117" s="77">
        <v>4499.8968206166737</v>
      </c>
      <c r="S117" s="77">
        <v>4521.7538021909013</v>
      </c>
      <c r="T117" s="77">
        <v>4543.6529335046125</v>
      </c>
      <c r="U117" s="77">
        <v>4565.4630820349712</v>
      </c>
      <c r="V117" s="77">
        <v>4587.3200636091979</v>
      </c>
      <c r="W117" s="77">
        <v>4600.7892470262705</v>
      </c>
      <c r="X117" s="77">
        <v>4614.3942462705691</v>
      </c>
      <c r="Y117" s="77">
        <v>4627.8634296876407</v>
      </c>
      <c r="Z117" s="77">
        <v>4641.3326131047133</v>
      </c>
      <c r="AA117" s="77">
        <v>4654.8486295656567</v>
      </c>
      <c r="AB117" s="77">
        <v>4656.8999168871724</v>
      </c>
      <c r="AC117" s="77">
        <v>4658.9512042086872</v>
      </c>
      <c r="AD117" s="77">
        <v>4661.0024915302029</v>
      </c>
      <c r="AE117" s="77">
        <v>4663.1006118955884</v>
      </c>
      <c r="AF117" s="77">
        <v>4665.1518992171041</v>
      </c>
      <c r="AG117" s="77">
        <v>4657.8787275040595</v>
      </c>
      <c r="AH117" s="77">
        <v>4650.5212563120494</v>
      </c>
      <c r="AI117" s="77">
        <v>4643.2949176428756</v>
      </c>
      <c r="AJ117" s="77">
        <v>4636.0685789737017</v>
      </c>
      <c r="AK117" s="77">
        <v>4628.7111077816917</v>
      </c>
      <c r="AL117" s="77">
        <v>4613.3686026098112</v>
      </c>
      <c r="AM117" s="77">
        <v>4598.0682471774116</v>
      </c>
      <c r="AN117" s="77">
        <v>4582.6789089616605</v>
      </c>
      <c r="AO117" s="77">
        <v>4567.3364037897791</v>
      </c>
      <c r="AP117" s="77">
        <v>4551.9938986178977</v>
      </c>
      <c r="AQ117" s="8"/>
      <c r="AS117" s="21" t="s">
        <v>100</v>
      </c>
      <c r="AT117" s="21" t="s">
        <v>70</v>
      </c>
      <c r="AU117" s="99" t="e">
        <f>SUMIFS($H$21:$H$67,#REF!,#REF!,#REF!,AT117)</f>
        <v>#REF!</v>
      </c>
      <c r="AV117" s="98" t="e">
        <f>(SUMIFS('Premissas Operacionais'!H$89:H$247,'Premissas Operacionais'!#REF!,#REF!,'Premissas Operacionais'!#REF!,#REF!)+SUMIFS('Premissas Operacionais'!H$89:H$247,'Premissas Operacionais'!#REF!,#REF!,'Premissas Operacionais'!#REF!,$AS117))*$AU117/1000-H117</f>
        <v>#REF!</v>
      </c>
      <c r="AW117" s="98" t="e">
        <f>(SUMIFS('Premissas Operacionais'!I$89:I$247,'Premissas Operacionais'!#REF!,#REF!,'Premissas Operacionais'!#REF!,#REF!)+SUMIFS('Premissas Operacionais'!I$89:I$247,'Premissas Operacionais'!#REF!,#REF!,'Premissas Operacionais'!#REF!,$AS117))*$AU117/1000-I117</f>
        <v>#REF!</v>
      </c>
      <c r="AX117" s="98" t="e">
        <f>(SUMIFS('Premissas Operacionais'!J$89:J$247,'Premissas Operacionais'!#REF!,#REF!,'Premissas Operacionais'!#REF!,#REF!)+SUMIFS('Premissas Operacionais'!J$89:J$247,'Premissas Operacionais'!#REF!,#REF!,'Premissas Operacionais'!#REF!,$AS117))*$AU117/1000-J117</f>
        <v>#REF!</v>
      </c>
      <c r="AY117" s="98" t="e">
        <f>(SUMIFS('Premissas Operacionais'!K$89:K$247,'Premissas Operacionais'!#REF!,#REF!,'Premissas Operacionais'!#REF!,#REF!)+SUMIFS('Premissas Operacionais'!K$89:K$247,'Premissas Operacionais'!#REF!,#REF!,'Premissas Operacionais'!#REF!,$AS117))*$AU117/1000-K117</f>
        <v>#REF!</v>
      </c>
      <c r="AZ117" s="98" t="e">
        <f>(SUMIFS('Premissas Operacionais'!L$89:L$247,'Premissas Operacionais'!#REF!,#REF!,'Premissas Operacionais'!#REF!,#REF!)+SUMIFS('Premissas Operacionais'!L$89:L$247,'Premissas Operacionais'!#REF!,#REF!,'Premissas Operacionais'!#REF!,$AS117))*$AU117/1000-L117</f>
        <v>#REF!</v>
      </c>
      <c r="BA117" s="98" t="e">
        <f>(SUMIFS('Premissas Operacionais'!M$89:M$247,'Premissas Operacionais'!#REF!,#REF!,'Premissas Operacionais'!#REF!,#REF!)+SUMIFS('Premissas Operacionais'!M$89:M$247,'Premissas Operacionais'!#REF!,#REF!,'Premissas Operacionais'!#REF!,$AS117))*$AU117/1000-M117</f>
        <v>#REF!</v>
      </c>
      <c r="BB117" s="98" t="e">
        <f>(SUMIFS('Premissas Operacionais'!N$89:N$247,'Premissas Operacionais'!#REF!,#REF!,'Premissas Operacionais'!#REF!,#REF!)+SUMIFS('Premissas Operacionais'!N$89:N$247,'Premissas Operacionais'!#REF!,#REF!,'Premissas Operacionais'!#REF!,$AS117))*$AU117/1000-N117</f>
        <v>#REF!</v>
      </c>
      <c r="BC117" s="98" t="e">
        <f>(SUMIFS('Premissas Operacionais'!O$89:O$247,'Premissas Operacionais'!#REF!,#REF!,'Premissas Operacionais'!#REF!,#REF!)+SUMIFS('Premissas Operacionais'!O$89:O$247,'Premissas Operacionais'!#REF!,#REF!,'Premissas Operacionais'!#REF!,$AS117))*$AU117/1000-O117</f>
        <v>#REF!</v>
      </c>
      <c r="BD117" s="98" t="e">
        <f>(SUMIFS('Premissas Operacionais'!P$89:P$247,'Premissas Operacionais'!#REF!,#REF!,'Premissas Operacionais'!#REF!,#REF!)+SUMIFS('Premissas Operacionais'!P$89:P$247,'Premissas Operacionais'!#REF!,#REF!,'Premissas Operacionais'!#REF!,$AS117))*$AU117/1000-P117</f>
        <v>#REF!</v>
      </c>
      <c r="BE117" s="98" t="e">
        <f>(SUMIFS('Premissas Operacionais'!Q$89:Q$247,'Premissas Operacionais'!#REF!,#REF!,'Premissas Operacionais'!#REF!,#REF!)+SUMIFS('Premissas Operacionais'!Q$89:Q$247,'Premissas Operacionais'!#REF!,#REF!,'Premissas Operacionais'!#REF!,$AS117))*$AU117/1000-Q117</f>
        <v>#REF!</v>
      </c>
      <c r="BF117" s="98" t="e">
        <f>(SUMIFS('Premissas Operacionais'!R$89:R$247,'Premissas Operacionais'!#REF!,#REF!,'Premissas Operacionais'!#REF!,#REF!)+SUMIFS('Premissas Operacionais'!R$89:R$247,'Premissas Operacionais'!#REF!,#REF!,'Premissas Operacionais'!#REF!,$AS117))*$AU117/1000-R117</f>
        <v>#REF!</v>
      </c>
      <c r="BG117" s="98" t="e">
        <f>(SUMIFS('Premissas Operacionais'!S$89:S$247,'Premissas Operacionais'!#REF!,#REF!,'Premissas Operacionais'!#REF!,#REF!)+SUMIFS('Premissas Operacionais'!S$89:S$247,'Premissas Operacionais'!#REF!,#REF!,'Premissas Operacionais'!#REF!,$AS117))*$AU117/1000-S117</f>
        <v>#REF!</v>
      </c>
      <c r="BH117" s="98" t="e">
        <f>(SUMIFS('Premissas Operacionais'!T$89:T$247,'Premissas Operacionais'!#REF!,#REF!,'Premissas Operacionais'!#REF!,#REF!)+SUMIFS('Premissas Operacionais'!T$89:T$247,'Premissas Operacionais'!#REF!,#REF!,'Premissas Operacionais'!#REF!,$AS117))*$AU117/1000-T117</f>
        <v>#REF!</v>
      </c>
      <c r="BI117" s="98" t="e">
        <f>(SUMIFS('Premissas Operacionais'!U$89:U$247,'Premissas Operacionais'!#REF!,#REF!,'Premissas Operacionais'!#REF!,#REF!)+SUMIFS('Premissas Operacionais'!U$89:U$247,'Premissas Operacionais'!#REF!,#REF!,'Premissas Operacionais'!#REF!,$AS117))*$AU117/1000-U117</f>
        <v>#REF!</v>
      </c>
      <c r="BJ117" s="98" t="e">
        <f>(SUMIFS('Premissas Operacionais'!V$89:V$247,'Premissas Operacionais'!#REF!,#REF!,'Premissas Operacionais'!#REF!,#REF!)+SUMIFS('Premissas Operacionais'!V$89:V$247,'Premissas Operacionais'!#REF!,#REF!,'Premissas Operacionais'!#REF!,$AS117))*$AU117/1000-V117</f>
        <v>#REF!</v>
      </c>
      <c r="BK117" s="98" t="e">
        <f>(SUMIFS('Premissas Operacionais'!W$89:W$247,'Premissas Operacionais'!#REF!,#REF!,'Premissas Operacionais'!#REF!,#REF!)+SUMIFS('Premissas Operacionais'!W$89:W$247,'Premissas Operacionais'!#REF!,#REF!,'Premissas Operacionais'!#REF!,$AS117))*$AU117/1000-W117</f>
        <v>#REF!</v>
      </c>
      <c r="BL117" s="98" t="e">
        <f>(SUMIFS('Premissas Operacionais'!X$89:X$247,'Premissas Operacionais'!#REF!,#REF!,'Premissas Operacionais'!#REF!,#REF!)+SUMIFS('Premissas Operacionais'!X$89:X$247,'Premissas Operacionais'!#REF!,#REF!,'Premissas Operacionais'!#REF!,$AS117))*$AU117/1000-X117</f>
        <v>#REF!</v>
      </c>
      <c r="BM117" s="98" t="e">
        <f>(SUMIFS('Premissas Operacionais'!Y$89:Y$247,'Premissas Operacionais'!#REF!,#REF!,'Premissas Operacionais'!#REF!,#REF!)+SUMIFS('Premissas Operacionais'!Y$89:Y$247,'Premissas Operacionais'!#REF!,#REF!,'Premissas Operacionais'!#REF!,$AS117))*$AU117/1000-Y117</f>
        <v>#REF!</v>
      </c>
      <c r="BN117" s="98" t="e">
        <f>(SUMIFS('Premissas Operacionais'!Z$89:Z$247,'Premissas Operacionais'!#REF!,#REF!,'Premissas Operacionais'!#REF!,#REF!)+SUMIFS('Premissas Operacionais'!Z$89:Z$247,'Premissas Operacionais'!#REF!,#REF!,'Premissas Operacionais'!#REF!,$AS117))*$AU117/1000-Z117</f>
        <v>#REF!</v>
      </c>
      <c r="BO117" s="98" t="e">
        <f>(SUMIFS('Premissas Operacionais'!AA$89:AA$247,'Premissas Operacionais'!#REF!,#REF!,'Premissas Operacionais'!#REF!,#REF!)+SUMIFS('Premissas Operacionais'!AA$89:AA$247,'Premissas Operacionais'!#REF!,#REF!,'Premissas Operacionais'!#REF!,$AS117))*$AU117/1000-AA117</f>
        <v>#REF!</v>
      </c>
      <c r="BP117" s="98" t="e">
        <f>(SUMIFS('Premissas Operacionais'!AB$89:AB$247,'Premissas Operacionais'!#REF!,#REF!,'Premissas Operacionais'!#REF!,#REF!)+SUMIFS('Premissas Operacionais'!AB$89:AB$247,'Premissas Operacionais'!#REF!,#REF!,'Premissas Operacionais'!#REF!,$AS117))*$AU117/1000-AB117</f>
        <v>#REF!</v>
      </c>
      <c r="BQ117" s="98" t="e">
        <f>(SUMIFS('Premissas Operacionais'!AC$89:AC$247,'Premissas Operacionais'!#REF!,#REF!,'Premissas Operacionais'!#REF!,#REF!)+SUMIFS('Premissas Operacionais'!AC$89:AC$247,'Premissas Operacionais'!#REF!,#REF!,'Premissas Operacionais'!#REF!,$AS117))*$AU117/1000-AC117</f>
        <v>#REF!</v>
      </c>
      <c r="BR117" s="98" t="e">
        <f>(SUMIFS('Premissas Operacionais'!AD$89:AD$247,'Premissas Operacionais'!#REF!,#REF!,'Premissas Operacionais'!#REF!,#REF!)+SUMIFS('Premissas Operacionais'!AD$89:AD$247,'Premissas Operacionais'!#REF!,#REF!,'Premissas Operacionais'!#REF!,$AS117))*$AU117/1000-AD117</f>
        <v>#REF!</v>
      </c>
      <c r="BS117" s="98" t="e">
        <f>(SUMIFS('Premissas Operacionais'!AE$89:AE$247,'Premissas Operacionais'!#REF!,#REF!,'Premissas Operacionais'!#REF!,#REF!)+SUMIFS('Premissas Operacionais'!AE$89:AE$247,'Premissas Operacionais'!#REF!,#REF!,'Premissas Operacionais'!#REF!,$AS117))*$AU117/1000-AE117</f>
        <v>#REF!</v>
      </c>
      <c r="BT117" s="98" t="e">
        <f>(SUMIFS('Premissas Operacionais'!AF$89:AF$247,'Premissas Operacionais'!#REF!,#REF!,'Premissas Operacionais'!#REF!,#REF!)+SUMIFS('Premissas Operacionais'!AF$89:AF$247,'Premissas Operacionais'!#REF!,#REF!,'Premissas Operacionais'!#REF!,$AS117))*$AU117/1000-AF117</f>
        <v>#REF!</v>
      </c>
      <c r="BU117" s="98" t="e">
        <f>(SUMIFS('Premissas Operacionais'!AG$89:AG$247,'Premissas Operacionais'!#REF!,#REF!,'Premissas Operacionais'!#REF!,#REF!)+SUMIFS('Premissas Operacionais'!AG$89:AG$247,'Premissas Operacionais'!#REF!,#REF!,'Premissas Operacionais'!#REF!,$AS117))*$AU117/1000-AG117</f>
        <v>#REF!</v>
      </c>
      <c r="BV117" s="98" t="e">
        <f>(SUMIFS('Premissas Operacionais'!AH$89:AH$247,'Premissas Operacionais'!#REF!,#REF!,'Premissas Operacionais'!#REF!,#REF!)+SUMIFS('Premissas Operacionais'!AH$89:AH$247,'Premissas Operacionais'!#REF!,#REF!,'Premissas Operacionais'!#REF!,$AS117))*$AU117/1000-AH117</f>
        <v>#REF!</v>
      </c>
      <c r="BW117" s="98" t="e">
        <f>(SUMIFS('Premissas Operacionais'!AI$89:AI$247,'Premissas Operacionais'!#REF!,#REF!,'Premissas Operacionais'!#REF!,#REF!)+SUMIFS('Premissas Operacionais'!AI$89:AI$247,'Premissas Operacionais'!#REF!,#REF!,'Premissas Operacionais'!#REF!,$AS117))*$AU117/1000-AI117</f>
        <v>#REF!</v>
      </c>
      <c r="BX117" s="98" t="e">
        <f>(SUMIFS('Premissas Operacionais'!AJ$89:AJ$247,'Premissas Operacionais'!#REF!,#REF!,'Premissas Operacionais'!#REF!,#REF!)+SUMIFS('Premissas Operacionais'!AJ$89:AJ$247,'Premissas Operacionais'!#REF!,#REF!,'Premissas Operacionais'!#REF!,$AS117))*$AU117/1000-AJ117</f>
        <v>#REF!</v>
      </c>
      <c r="BY117" s="98" t="e">
        <f>(SUMIFS('Premissas Operacionais'!AK$89:AK$247,'Premissas Operacionais'!#REF!,#REF!,'Premissas Operacionais'!#REF!,#REF!)+SUMIFS('Premissas Operacionais'!AK$89:AK$247,'Premissas Operacionais'!#REF!,#REF!,'Premissas Operacionais'!#REF!,$AS117))*$AU117/1000-AK117</f>
        <v>#REF!</v>
      </c>
      <c r="BZ117" s="98" t="e">
        <f>(SUMIFS('Premissas Operacionais'!AL$89:AL$247,'Premissas Operacionais'!#REF!,#REF!,'Premissas Operacionais'!#REF!,#REF!)+SUMIFS('Premissas Operacionais'!AL$89:AL$247,'Premissas Operacionais'!#REF!,#REF!,'Premissas Operacionais'!#REF!,$AS117))*$AU117/1000-AL117</f>
        <v>#REF!</v>
      </c>
      <c r="CA117" s="98" t="e">
        <f>(SUMIFS('Premissas Operacionais'!AM$89:AM$247,'Premissas Operacionais'!#REF!,#REF!,'Premissas Operacionais'!#REF!,#REF!)+SUMIFS('Premissas Operacionais'!AM$89:AM$247,'Premissas Operacionais'!#REF!,#REF!,'Premissas Operacionais'!#REF!,$AS117))*$AU117/1000-AM117</f>
        <v>#REF!</v>
      </c>
      <c r="CB117" s="98" t="e">
        <f>(SUMIFS('Premissas Operacionais'!AN$89:AN$247,'Premissas Operacionais'!#REF!,#REF!,'Premissas Operacionais'!#REF!,#REF!)+SUMIFS('Premissas Operacionais'!AN$89:AN$247,'Premissas Operacionais'!#REF!,#REF!,'Premissas Operacionais'!#REF!,$AS117))*$AU117/1000-AN117</f>
        <v>#REF!</v>
      </c>
      <c r="CC117" s="98" t="e">
        <f>(SUMIFS('Premissas Operacionais'!AO$89:AO$247,'Premissas Operacionais'!#REF!,#REF!,'Premissas Operacionais'!#REF!,#REF!)+SUMIFS('Premissas Operacionais'!AO$89:AO$247,'Premissas Operacionais'!#REF!,#REF!,'Premissas Operacionais'!#REF!,$AS117))*$AU117/1000-AO117</f>
        <v>#REF!</v>
      </c>
      <c r="CD117" s="98" t="e">
        <f>(SUMIFS('Premissas Operacionais'!AP$89:AP$247,'Premissas Operacionais'!#REF!,#REF!,'Premissas Operacionais'!#REF!,#REF!)+SUMIFS('Premissas Operacionais'!AP$89:AP$247,'Premissas Operacionais'!#REF!,#REF!,'Premissas Operacionais'!#REF!,$AS117))*$AU117/1000-AP117</f>
        <v>#REF!</v>
      </c>
    </row>
    <row r="118" spans="2:82">
      <c r="B118" s="5"/>
      <c r="F118" s="92" t="s">
        <v>0</v>
      </c>
      <c r="G118" s="91">
        <f t="shared" si="18"/>
        <v>-184892.17394890977</v>
      </c>
      <c r="H118" s="76">
        <f t="shared" ref="H118:AP118" si="20">-H112*SUMIF($E$10:$E$16,$E111,H$10:H$16)</f>
        <v>-6973.2832135487533</v>
      </c>
      <c r="I118" s="76">
        <f t="shared" si="20"/>
        <v>-6650.0135541181653</v>
      </c>
      <c r="J118" s="76">
        <f t="shared" si="20"/>
        <v>-7722.9844500775189</v>
      </c>
      <c r="K118" s="76">
        <f t="shared" si="20"/>
        <v>-8743.8966718680422</v>
      </c>
      <c r="L118" s="76">
        <f t="shared" si="20"/>
        <v>-9681.4408764197306</v>
      </c>
      <c r="M118" s="76">
        <f t="shared" si="20"/>
        <v>-10392.350971804086</v>
      </c>
      <c r="N118" s="76">
        <f t="shared" si="20"/>
        <v>-10016.991504729946</v>
      </c>
      <c r="O118" s="76">
        <f t="shared" si="20"/>
        <v>-9016.7011371747594</v>
      </c>
      <c r="P118" s="76">
        <f t="shared" si="20"/>
        <v>-8149.5714643745769</v>
      </c>
      <c r="Q118" s="76">
        <f t="shared" si="20"/>
        <v>-7023.1270067776195</v>
      </c>
      <c r="R118" s="76">
        <f t="shared" si="20"/>
        <v>-6377.195849217489</v>
      </c>
      <c r="S118" s="76">
        <f t="shared" si="20"/>
        <v>-5724.7309963246371</v>
      </c>
      <c r="T118" s="76">
        <f t="shared" si="20"/>
        <v>-5065.7059909607988</v>
      </c>
      <c r="U118" s="76">
        <f t="shared" si="20"/>
        <v>-4399.97534169961</v>
      </c>
      <c r="V118" s="76">
        <f t="shared" si="20"/>
        <v>-3727.6897613704423</v>
      </c>
      <c r="W118" s="76">
        <f t="shared" si="20"/>
        <v>-3738.6349181115529</v>
      </c>
      <c r="X118" s="76">
        <f t="shared" si="20"/>
        <v>-3749.6904397850312</v>
      </c>
      <c r="Y118" s="76">
        <f t="shared" si="20"/>
        <v>-3760.6355965261423</v>
      </c>
      <c r="Z118" s="76">
        <f t="shared" si="20"/>
        <v>-3771.5807532672525</v>
      </c>
      <c r="AA118" s="76">
        <f t="shared" si="20"/>
        <v>-3782.5639668815938</v>
      </c>
      <c r="AB118" s="76">
        <f t="shared" si="20"/>
        <v>-3784.2308579290921</v>
      </c>
      <c r="AC118" s="76">
        <f t="shared" si="20"/>
        <v>-3785.8977489765912</v>
      </c>
      <c r="AD118" s="76">
        <f t="shared" si="20"/>
        <v>-3787.5646400240898</v>
      </c>
      <c r="AE118" s="76">
        <f t="shared" si="20"/>
        <v>-3789.2695879448192</v>
      </c>
      <c r="AF118" s="76">
        <f t="shared" si="20"/>
        <v>-3790.9364789923175</v>
      </c>
      <c r="AG118" s="76">
        <f t="shared" si="20"/>
        <v>-3785.0262465796113</v>
      </c>
      <c r="AH118" s="76">
        <f t="shared" si="20"/>
        <v>-3779.04751179509</v>
      </c>
      <c r="AI118" s="76">
        <f t="shared" si="20"/>
        <v>-3773.1753362556128</v>
      </c>
      <c r="AJ118" s="76">
        <f t="shared" si="20"/>
        <v>-3767.3031607161374</v>
      </c>
      <c r="AK118" s="76">
        <f t="shared" si="20"/>
        <v>-3761.3244259316157</v>
      </c>
      <c r="AL118" s="76">
        <f t="shared" si="20"/>
        <v>-3748.856994261283</v>
      </c>
      <c r="AM118" s="76">
        <f t="shared" si="20"/>
        <v>-3736.4238137768575</v>
      </c>
      <c r="AN118" s="76">
        <f t="shared" si="20"/>
        <v>-3723.9183252332932</v>
      </c>
      <c r="AO118" s="76">
        <f t="shared" si="20"/>
        <v>-3711.4508935629597</v>
      </c>
      <c r="AP118" s="76">
        <f t="shared" si="20"/>
        <v>-3698.983461892627</v>
      </c>
      <c r="AQ118" s="8"/>
    </row>
    <row r="119" spans="2:82">
      <c r="B119" s="5"/>
      <c r="F119" s="92" t="s">
        <v>5</v>
      </c>
      <c r="G119" s="91">
        <f t="shared" si="18"/>
        <v>1070437.0772849726</v>
      </c>
      <c r="H119" s="76">
        <f t="shared" ref="H119:AP119" si="21">SUM(H112,H118)</f>
        <v>12375.449343467766</v>
      </c>
      <c r="I119" s="76">
        <f t="shared" si="21"/>
        <v>12805.848219194195</v>
      </c>
      <c r="J119" s="76">
        <f t="shared" si="21"/>
        <v>16172.388229617776</v>
      </c>
      <c r="K119" s="76">
        <f t="shared" si="21"/>
        <v>19962.264430784759</v>
      </c>
      <c r="L119" s="76">
        <f t="shared" si="21"/>
        <v>24169.750999173739</v>
      </c>
      <c r="M119" s="76">
        <f t="shared" si="21"/>
        <v>28472.087965383973</v>
      </c>
      <c r="N119" s="76">
        <f t="shared" si="21"/>
        <v>30244.228369586563</v>
      </c>
      <c r="O119" s="76">
        <f t="shared" si="21"/>
        <v>30152.287295382848</v>
      </c>
      <c r="P119" s="76">
        <f t="shared" si="21"/>
        <v>30364.471372934397</v>
      </c>
      <c r="Q119" s="76">
        <f t="shared" si="21"/>
        <v>29366.132095697103</v>
      </c>
      <c r="R119" s="76">
        <f t="shared" si="21"/>
        <v>30189.294111891977</v>
      </c>
      <c r="S119" s="76">
        <f t="shared" si="21"/>
        <v>31019.370392151868</v>
      </c>
      <c r="T119" s="76">
        <f t="shared" si="21"/>
        <v>31856.349336741834</v>
      </c>
      <c r="U119" s="76">
        <f t="shared" si="21"/>
        <v>32699.310844637766</v>
      </c>
      <c r="V119" s="76">
        <f t="shared" si="21"/>
        <v>33549.207852333981</v>
      </c>
      <c r="W119" s="76">
        <f t="shared" si="21"/>
        <v>33647.714263003974</v>
      </c>
      <c r="X119" s="76">
        <f t="shared" si="21"/>
        <v>33747.21395806528</v>
      </c>
      <c r="Y119" s="76">
        <f t="shared" si="21"/>
        <v>33845.720368735281</v>
      </c>
      <c r="Z119" s="76">
        <f t="shared" si="21"/>
        <v>33944.226779405268</v>
      </c>
      <c r="AA119" s="76">
        <f t="shared" si="21"/>
        <v>34043.075701934344</v>
      </c>
      <c r="AB119" s="76">
        <f t="shared" si="21"/>
        <v>34058.077721361828</v>
      </c>
      <c r="AC119" s="76">
        <f t="shared" si="21"/>
        <v>34073.079740789319</v>
      </c>
      <c r="AD119" s="76">
        <f t="shared" si="21"/>
        <v>34088.08176021681</v>
      </c>
      <c r="AE119" s="76">
        <f t="shared" si="21"/>
        <v>34103.426291503369</v>
      </c>
      <c r="AF119" s="76">
        <f t="shared" si="21"/>
        <v>34118.428310930853</v>
      </c>
      <c r="AG119" s="76">
        <f t="shared" si="21"/>
        <v>34065.236219216502</v>
      </c>
      <c r="AH119" s="76">
        <f t="shared" si="21"/>
        <v>34011.427606155805</v>
      </c>
      <c r="AI119" s="76">
        <f t="shared" si="21"/>
        <v>33958.578026300514</v>
      </c>
      <c r="AJ119" s="76">
        <f t="shared" si="21"/>
        <v>33905.728446445231</v>
      </c>
      <c r="AK119" s="76">
        <f t="shared" si="21"/>
        <v>33851.919833384542</v>
      </c>
      <c r="AL119" s="76">
        <f t="shared" si="21"/>
        <v>33739.712948351545</v>
      </c>
      <c r="AM119" s="76">
        <f t="shared" si="21"/>
        <v>33627.814323991719</v>
      </c>
      <c r="AN119" s="76">
        <f t="shared" si="21"/>
        <v>33515.264927099633</v>
      </c>
      <c r="AO119" s="76">
        <f t="shared" si="21"/>
        <v>33403.058042066637</v>
      </c>
      <c r="AP119" s="76">
        <f t="shared" si="21"/>
        <v>33290.851157033641</v>
      </c>
      <c r="AQ119" s="8"/>
    </row>
    <row r="120" spans="2:82">
      <c r="B120" s="5"/>
      <c r="G120" s="89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"/>
    </row>
    <row r="121" spans="2:82">
      <c r="B121" s="5"/>
      <c r="E121" s="36">
        <f>E111+1</f>
        <v>6</v>
      </c>
      <c r="F121" s="37" t="str">
        <f>LOOKUP(E121,CAPEX!$E$11:$E$17,CAPEX!$F$11:$F$17)</f>
        <v>Rio de Janeiro - APs 5</v>
      </c>
      <c r="G121" s="91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8"/>
    </row>
    <row r="122" spans="2:82">
      <c r="B122" s="5"/>
      <c r="F122" s="92" t="s">
        <v>46</v>
      </c>
      <c r="G122" s="91">
        <f t="shared" ref="G122:G129" si="22">SUM(H122:AP122)</f>
        <v>29578124.427926458</v>
      </c>
      <c r="H122" s="76">
        <f t="shared" ref="H122:AP122" si="23">SUM(H123:H127)</f>
        <v>645000</v>
      </c>
      <c r="I122" s="76">
        <f t="shared" si="23"/>
        <v>648132.06167082884</v>
      </c>
      <c r="J122" s="76">
        <f t="shared" si="23"/>
        <v>702018.80707196915</v>
      </c>
      <c r="K122" s="76">
        <f t="shared" si="23"/>
        <v>751623.17303272535</v>
      </c>
      <c r="L122" s="76">
        <f t="shared" si="23"/>
        <v>813192.2927160589</v>
      </c>
      <c r="M122" s="76">
        <f t="shared" si="23"/>
        <v>858966.91131338768</v>
      </c>
      <c r="N122" s="76">
        <f t="shared" si="23"/>
        <v>907880.15553088789</v>
      </c>
      <c r="O122" s="76">
        <f t="shared" si="23"/>
        <v>897020.19119987567</v>
      </c>
      <c r="P122" s="76">
        <f t="shared" si="23"/>
        <v>891647.60947356722</v>
      </c>
      <c r="Q122" s="76">
        <f t="shared" si="23"/>
        <v>876162.41642652953</v>
      </c>
      <c r="R122" s="76">
        <f t="shared" si="23"/>
        <v>863675.04148831719</v>
      </c>
      <c r="S122" s="76">
        <f t="shared" si="23"/>
        <v>865550.98485217919</v>
      </c>
      <c r="T122" s="76">
        <f t="shared" si="23"/>
        <v>867426.9282160413</v>
      </c>
      <c r="U122" s="76">
        <f t="shared" si="23"/>
        <v>869303.39310989063</v>
      </c>
      <c r="V122" s="76">
        <f t="shared" si="23"/>
        <v>871179.33647375274</v>
      </c>
      <c r="W122" s="76">
        <f t="shared" si="23"/>
        <v>871541.79981483798</v>
      </c>
      <c r="X122" s="76">
        <f t="shared" si="23"/>
        <v>871903.74162593635</v>
      </c>
      <c r="Y122" s="76">
        <f t="shared" si="23"/>
        <v>872266.20496702171</v>
      </c>
      <c r="Z122" s="76">
        <f t="shared" si="23"/>
        <v>872628.66830810683</v>
      </c>
      <c r="AA122" s="76">
        <f t="shared" si="23"/>
        <v>872991.13164919231</v>
      </c>
      <c r="AB122" s="76">
        <f t="shared" si="23"/>
        <v>871985.62183392246</v>
      </c>
      <c r="AC122" s="76">
        <f t="shared" si="23"/>
        <v>870980.11201865238</v>
      </c>
      <c r="AD122" s="76">
        <f t="shared" si="23"/>
        <v>869975.12373336963</v>
      </c>
      <c r="AE122" s="76">
        <f t="shared" si="23"/>
        <v>868969.61391809967</v>
      </c>
      <c r="AF122" s="76">
        <f t="shared" si="23"/>
        <v>867964.10410282982</v>
      </c>
      <c r="AG122" s="76">
        <f t="shared" si="23"/>
        <v>865692.3194787032</v>
      </c>
      <c r="AH122" s="76">
        <f t="shared" si="23"/>
        <v>863420.01332458947</v>
      </c>
      <c r="AI122" s="76">
        <f t="shared" si="23"/>
        <v>861148.22870046296</v>
      </c>
      <c r="AJ122" s="76">
        <f t="shared" si="23"/>
        <v>858876.44407633645</v>
      </c>
      <c r="AK122" s="76">
        <f t="shared" si="23"/>
        <v>856604.65945220995</v>
      </c>
      <c r="AL122" s="76">
        <f t="shared" si="23"/>
        <v>853229.3173752249</v>
      </c>
      <c r="AM122" s="76">
        <f t="shared" si="23"/>
        <v>849854.49682822719</v>
      </c>
      <c r="AN122" s="76">
        <f t="shared" si="23"/>
        <v>846479.67628122924</v>
      </c>
      <c r="AO122" s="76">
        <f t="shared" si="23"/>
        <v>843104.33420424408</v>
      </c>
      <c r="AP122" s="76">
        <f t="shared" si="23"/>
        <v>839729.51365724625</v>
      </c>
      <c r="AQ122" s="8"/>
    </row>
    <row r="123" spans="2:82">
      <c r="B123" s="5"/>
      <c r="F123" s="65" t="s">
        <v>2</v>
      </c>
      <c r="G123" s="90">
        <f t="shared" si="22"/>
        <v>646005.58604970318</v>
      </c>
      <c r="H123" s="77">
        <v>5285.3804376784256</v>
      </c>
      <c r="I123" s="77">
        <v>6700.2603077787799</v>
      </c>
      <c r="J123" s="77">
        <v>8765.5179551503497</v>
      </c>
      <c r="K123" s="77">
        <v>11003.370271411788</v>
      </c>
      <c r="L123" s="77">
        <v>13659.821021387486</v>
      </c>
      <c r="M123" s="77">
        <v>16286.93052354169</v>
      </c>
      <c r="N123" s="77">
        <v>19182.941013170559</v>
      </c>
      <c r="O123" s="77">
        <v>20903.004950811479</v>
      </c>
      <c r="P123" s="77">
        <v>20777.809215503174</v>
      </c>
      <c r="Q123" s="77">
        <v>20416.962190985778</v>
      </c>
      <c r="R123" s="77">
        <v>20125.972464425737</v>
      </c>
      <c r="S123" s="77">
        <v>20169.687036078576</v>
      </c>
      <c r="T123" s="77">
        <v>20213.401607731412</v>
      </c>
      <c r="U123" s="77">
        <v>20257.128332448374</v>
      </c>
      <c r="V123" s="77">
        <v>20300.84290410122</v>
      </c>
      <c r="W123" s="77">
        <v>20309.289283667167</v>
      </c>
      <c r="X123" s="77">
        <v>20317.723510168991</v>
      </c>
      <c r="Y123" s="77">
        <v>20326.169889734945</v>
      </c>
      <c r="Z123" s="77">
        <v>20334.616269300892</v>
      </c>
      <c r="AA123" s="77">
        <v>20343.062648866842</v>
      </c>
      <c r="AB123" s="77">
        <v>20319.631541236409</v>
      </c>
      <c r="AC123" s="77">
        <v>20296.200433605976</v>
      </c>
      <c r="AD123" s="77">
        <v>20272.781479039662</v>
      </c>
      <c r="AE123" s="77">
        <v>20249.350371409226</v>
      </c>
      <c r="AF123" s="77">
        <v>20225.919263778793</v>
      </c>
      <c r="AG123" s="77">
        <v>20172.980516456086</v>
      </c>
      <c r="AH123" s="77">
        <v>20120.029616069256</v>
      </c>
      <c r="AI123" s="77">
        <v>20067.090868746556</v>
      </c>
      <c r="AJ123" s="77">
        <v>20014.152121423853</v>
      </c>
      <c r="AK123" s="77">
        <v>19961.213374101146</v>
      </c>
      <c r="AL123" s="77">
        <v>19882.558743092755</v>
      </c>
      <c r="AM123" s="77">
        <v>19803.916265148495</v>
      </c>
      <c r="AN123" s="77">
        <v>19725.273787204223</v>
      </c>
      <c r="AO123" s="77">
        <v>19646.61915619584</v>
      </c>
      <c r="AP123" s="77">
        <v>19567.976678251573</v>
      </c>
      <c r="AQ123" s="8"/>
      <c r="AS123" s="21" t="s">
        <v>96</v>
      </c>
      <c r="AT123" s="21" t="s">
        <v>66</v>
      </c>
      <c r="AU123" s="99" t="e">
        <f>SUMIFS($H$21:$H$67,#REF!,#REF!,#REF!,AT123)</f>
        <v>#REF!</v>
      </c>
      <c r="AV123" s="98" t="e">
        <f>(SUMIFS('Premissas Operacionais'!H$89:H$247,'Premissas Operacionais'!#REF!,#REF!,'Premissas Operacionais'!#REF!,#REF!)+SUMIFS('Premissas Operacionais'!H$89:H$247,'Premissas Operacionais'!#REF!,#REF!,'Premissas Operacionais'!#REF!,$AS123))*$AU123/1000-H123</f>
        <v>#REF!</v>
      </c>
      <c r="AW123" s="98" t="e">
        <f>(SUMIFS('Premissas Operacionais'!I$89:I$247,'Premissas Operacionais'!#REF!,#REF!,'Premissas Operacionais'!#REF!,#REF!)+SUMIFS('Premissas Operacionais'!I$89:I$247,'Premissas Operacionais'!#REF!,#REF!,'Premissas Operacionais'!#REF!,$AS123))*$AU123/1000-I123</f>
        <v>#REF!</v>
      </c>
      <c r="AX123" s="98" t="e">
        <f>(SUMIFS('Premissas Operacionais'!J$89:J$247,'Premissas Operacionais'!#REF!,#REF!,'Premissas Operacionais'!#REF!,#REF!)+SUMIFS('Premissas Operacionais'!J$89:J$247,'Premissas Operacionais'!#REF!,#REF!,'Premissas Operacionais'!#REF!,$AS123))*$AU123/1000-J123</f>
        <v>#REF!</v>
      </c>
      <c r="AY123" s="98" t="e">
        <f>(SUMIFS('Premissas Operacionais'!K$89:K$247,'Premissas Operacionais'!#REF!,#REF!,'Premissas Operacionais'!#REF!,#REF!)+SUMIFS('Premissas Operacionais'!K$89:K$247,'Premissas Operacionais'!#REF!,#REF!,'Premissas Operacionais'!#REF!,$AS123))*$AU123/1000-K123</f>
        <v>#REF!</v>
      </c>
      <c r="AZ123" s="98" t="e">
        <f>(SUMIFS('Premissas Operacionais'!L$89:L$247,'Premissas Operacionais'!#REF!,#REF!,'Premissas Operacionais'!#REF!,#REF!)+SUMIFS('Premissas Operacionais'!L$89:L$247,'Premissas Operacionais'!#REF!,#REF!,'Premissas Operacionais'!#REF!,$AS123))*$AU123/1000-L123</f>
        <v>#REF!</v>
      </c>
      <c r="BA123" s="98" t="e">
        <f>(SUMIFS('Premissas Operacionais'!M$89:M$247,'Premissas Operacionais'!#REF!,#REF!,'Premissas Operacionais'!#REF!,#REF!)+SUMIFS('Premissas Operacionais'!M$89:M$247,'Premissas Operacionais'!#REF!,#REF!,'Premissas Operacionais'!#REF!,$AS123))*$AU123/1000-M123</f>
        <v>#REF!</v>
      </c>
      <c r="BB123" s="98" t="e">
        <f>(SUMIFS('Premissas Operacionais'!N$89:N$247,'Premissas Operacionais'!#REF!,#REF!,'Premissas Operacionais'!#REF!,#REF!)+SUMIFS('Premissas Operacionais'!N$89:N$247,'Premissas Operacionais'!#REF!,#REF!,'Premissas Operacionais'!#REF!,$AS123))*$AU123/1000-N123</f>
        <v>#REF!</v>
      </c>
      <c r="BC123" s="98" t="e">
        <f>(SUMIFS('Premissas Operacionais'!O$89:O$247,'Premissas Operacionais'!#REF!,#REF!,'Premissas Operacionais'!#REF!,#REF!)+SUMIFS('Premissas Operacionais'!O$89:O$247,'Premissas Operacionais'!#REF!,#REF!,'Premissas Operacionais'!#REF!,$AS123))*$AU123/1000-O123</f>
        <v>#REF!</v>
      </c>
      <c r="BD123" s="98" t="e">
        <f>(SUMIFS('Premissas Operacionais'!P$89:P$247,'Premissas Operacionais'!#REF!,#REF!,'Premissas Operacionais'!#REF!,#REF!)+SUMIFS('Premissas Operacionais'!P$89:P$247,'Premissas Operacionais'!#REF!,#REF!,'Premissas Operacionais'!#REF!,$AS123))*$AU123/1000-P123</f>
        <v>#REF!</v>
      </c>
      <c r="BE123" s="98" t="e">
        <f>(SUMIFS('Premissas Operacionais'!Q$89:Q$247,'Premissas Operacionais'!#REF!,#REF!,'Premissas Operacionais'!#REF!,#REF!)+SUMIFS('Premissas Operacionais'!Q$89:Q$247,'Premissas Operacionais'!#REF!,#REF!,'Premissas Operacionais'!#REF!,$AS123))*$AU123/1000-Q123</f>
        <v>#REF!</v>
      </c>
      <c r="BF123" s="98" t="e">
        <f>(SUMIFS('Premissas Operacionais'!R$89:R$247,'Premissas Operacionais'!#REF!,#REF!,'Premissas Operacionais'!#REF!,#REF!)+SUMIFS('Premissas Operacionais'!R$89:R$247,'Premissas Operacionais'!#REF!,#REF!,'Premissas Operacionais'!#REF!,$AS123))*$AU123/1000-R123</f>
        <v>#REF!</v>
      </c>
      <c r="BG123" s="98" t="e">
        <f>(SUMIFS('Premissas Operacionais'!S$89:S$247,'Premissas Operacionais'!#REF!,#REF!,'Premissas Operacionais'!#REF!,#REF!)+SUMIFS('Premissas Operacionais'!S$89:S$247,'Premissas Operacionais'!#REF!,#REF!,'Premissas Operacionais'!#REF!,$AS123))*$AU123/1000-S123</f>
        <v>#REF!</v>
      </c>
      <c r="BH123" s="98" t="e">
        <f>(SUMIFS('Premissas Operacionais'!T$89:T$247,'Premissas Operacionais'!#REF!,#REF!,'Premissas Operacionais'!#REF!,#REF!)+SUMIFS('Premissas Operacionais'!T$89:T$247,'Premissas Operacionais'!#REF!,#REF!,'Premissas Operacionais'!#REF!,$AS123))*$AU123/1000-T123</f>
        <v>#REF!</v>
      </c>
      <c r="BI123" s="98" t="e">
        <f>(SUMIFS('Premissas Operacionais'!U$89:U$247,'Premissas Operacionais'!#REF!,#REF!,'Premissas Operacionais'!#REF!,#REF!)+SUMIFS('Premissas Operacionais'!U$89:U$247,'Premissas Operacionais'!#REF!,#REF!,'Premissas Operacionais'!#REF!,$AS123))*$AU123/1000-U123</f>
        <v>#REF!</v>
      </c>
      <c r="BJ123" s="98" t="e">
        <f>(SUMIFS('Premissas Operacionais'!V$89:V$247,'Premissas Operacionais'!#REF!,#REF!,'Premissas Operacionais'!#REF!,#REF!)+SUMIFS('Premissas Operacionais'!V$89:V$247,'Premissas Operacionais'!#REF!,#REF!,'Premissas Operacionais'!#REF!,$AS123))*$AU123/1000-V123</f>
        <v>#REF!</v>
      </c>
      <c r="BK123" s="98" t="e">
        <f>(SUMIFS('Premissas Operacionais'!W$89:W$247,'Premissas Operacionais'!#REF!,#REF!,'Premissas Operacionais'!#REF!,#REF!)+SUMIFS('Premissas Operacionais'!W$89:W$247,'Premissas Operacionais'!#REF!,#REF!,'Premissas Operacionais'!#REF!,$AS123))*$AU123/1000-W123</f>
        <v>#REF!</v>
      </c>
      <c r="BL123" s="98" t="e">
        <f>(SUMIFS('Premissas Operacionais'!X$89:X$247,'Premissas Operacionais'!#REF!,#REF!,'Premissas Operacionais'!#REF!,#REF!)+SUMIFS('Premissas Operacionais'!X$89:X$247,'Premissas Operacionais'!#REF!,#REF!,'Premissas Operacionais'!#REF!,$AS123))*$AU123/1000-X123</f>
        <v>#REF!</v>
      </c>
      <c r="BM123" s="98" t="e">
        <f>(SUMIFS('Premissas Operacionais'!Y$89:Y$247,'Premissas Operacionais'!#REF!,#REF!,'Premissas Operacionais'!#REF!,#REF!)+SUMIFS('Premissas Operacionais'!Y$89:Y$247,'Premissas Operacionais'!#REF!,#REF!,'Premissas Operacionais'!#REF!,$AS123))*$AU123/1000-Y123</f>
        <v>#REF!</v>
      </c>
      <c r="BN123" s="98" t="e">
        <f>(SUMIFS('Premissas Operacionais'!Z$89:Z$247,'Premissas Operacionais'!#REF!,#REF!,'Premissas Operacionais'!#REF!,#REF!)+SUMIFS('Premissas Operacionais'!Z$89:Z$247,'Premissas Operacionais'!#REF!,#REF!,'Premissas Operacionais'!#REF!,$AS123))*$AU123/1000-Z123</f>
        <v>#REF!</v>
      </c>
      <c r="BO123" s="98" t="e">
        <f>(SUMIFS('Premissas Operacionais'!AA$89:AA$247,'Premissas Operacionais'!#REF!,#REF!,'Premissas Operacionais'!#REF!,#REF!)+SUMIFS('Premissas Operacionais'!AA$89:AA$247,'Premissas Operacionais'!#REF!,#REF!,'Premissas Operacionais'!#REF!,$AS123))*$AU123/1000-AA123</f>
        <v>#REF!</v>
      </c>
      <c r="BP123" s="98" t="e">
        <f>(SUMIFS('Premissas Operacionais'!AB$89:AB$247,'Premissas Operacionais'!#REF!,#REF!,'Premissas Operacionais'!#REF!,#REF!)+SUMIFS('Premissas Operacionais'!AB$89:AB$247,'Premissas Operacionais'!#REF!,#REF!,'Premissas Operacionais'!#REF!,$AS123))*$AU123/1000-AB123</f>
        <v>#REF!</v>
      </c>
      <c r="BQ123" s="98" t="e">
        <f>(SUMIFS('Premissas Operacionais'!AC$89:AC$247,'Premissas Operacionais'!#REF!,#REF!,'Premissas Operacionais'!#REF!,#REF!)+SUMIFS('Premissas Operacionais'!AC$89:AC$247,'Premissas Operacionais'!#REF!,#REF!,'Premissas Operacionais'!#REF!,$AS123))*$AU123/1000-AC123</f>
        <v>#REF!</v>
      </c>
      <c r="BR123" s="98" t="e">
        <f>(SUMIFS('Premissas Operacionais'!AD$89:AD$247,'Premissas Operacionais'!#REF!,#REF!,'Premissas Operacionais'!#REF!,#REF!)+SUMIFS('Premissas Operacionais'!AD$89:AD$247,'Premissas Operacionais'!#REF!,#REF!,'Premissas Operacionais'!#REF!,$AS123))*$AU123/1000-AD123</f>
        <v>#REF!</v>
      </c>
      <c r="BS123" s="98" t="e">
        <f>(SUMIFS('Premissas Operacionais'!AE$89:AE$247,'Premissas Operacionais'!#REF!,#REF!,'Premissas Operacionais'!#REF!,#REF!)+SUMIFS('Premissas Operacionais'!AE$89:AE$247,'Premissas Operacionais'!#REF!,#REF!,'Premissas Operacionais'!#REF!,$AS123))*$AU123/1000-AE123</f>
        <v>#REF!</v>
      </c>
      <c r="BT123" s="98" t="e">
        <f>(SUMIFS('Premissas Operacionais'!AF$89:AF$247,'Premissas Operacionais'!#REF!,#REF!,'Premissas Operacionais'!#REF!,#REF!)+SUMIFS('Premissas Operacionais'!AF$89:AF$247,'Premissas Operacionais'!#REF!,#REF!,'Premissas Operacionais'!#REF!,$AS123))*$AU123/1000-AF123</f>
        <v>#REF!</v>
      </c>
      <c r="BU123" s="98" t="e">
        <f>(SUMIFS('Premissas Operacionais'!AG$89:AG$247,'Premissas Operacionais'!#REF!,#REF!,'Premissas Operacionais'!#REF!,#REF!)+SUMIFS('Premissas Operacionais'!AG$89:AG$247,'Premissas Operacionais'!#REF!,#REF!,'Premissas Operacionais'!#REF!,$AS123))*$AU123/1000-AG123</f>
        <v>#REF!</v>
      </c>
      <c r="BV123" s="98" t="e">
        <f>(SUMIFS('Premissas Operacionais'!AH$89:AH$247,'Premissas Operacionais'!#REF!,#REF!,'Premissas Operacionais'!#REF!,#REF!)+SUMIFS('Premissas Operacionais'!AH$89:AH$247,'Premissas Operacionais'!#REF!,#REF!,'Premissas Operacionais'!#REF!,$AS123))*$AU123/1000-AH123</f>
        <v>#REF!</v>
      </c>
      <c r="BW123" s="98" t="e">
        <f>(SUMIFS('Premissas Operacionais'!AI$89:AI$247,'Premissas Operacionais'!#REF!,#REF!,'Premissas Operacionais'!#REF!,#REF!)+SUMIFS('Premissas Operacionais'!AI$89:AI$247,'Premissas Operacionais'!#REF!,#REF!,'Premissas Operacionais'!#REF!,$AS123))*$AU123/1000-AI123</f>
        <v>#REF!</v>
      </c>
      <c r="BX123" s="98" t="e">
        <f>(SUMIFS('Premissas Operacionais'!AJ$89:AJ$247,'Premissas Operacionais'!#REF!,#REF!,'Premissas Operacionais'!#REF!,#REF!)+SUMIFS('Premissas Operacionais'!AJ$89:AJ$247,'Premissas Operacionais'!#REF!,#REF!,'Premissas Operacionais'!#REF!,$AS123))*$AU123/1000-AJ123</f>
        <v>#REF!</v>
      </c>
      <c r="BY123" s="98" t="e">
        <f>(SUMIFS('Premissas Operacionais'!AK$89:AK$247,'Premissas Operacionais'!#REF!,#REF!,'Premissas Operacionais'!#REF!,#REF!)+SUMIFS('Premissas Operacionais'!AK$89:AK$247,'Premissas Operacionais'!#REF!,#REF!,'Premissas Operacionais'!#REF!,$AS123))*$AU123/1000-AK123</f>
        <v>#REF!</v>
      </c>
      <c r="BZ123" s="98" t="e">
        <f>(SUMIFS('Premissas Operacionais'!AL$89:AL$247,'Premissas Operacionais'!#REF!,#REF!,'Premissas Operacionais'!#REF!,#REF!)+SUMIFS('Premissas Operacionais'!AL$89:AL$247,'Premissas Operacionais'!#REF!,#REF!,'Premissas Operacionais'!#REF!,$AS123))*$AU123/1000-AL123</f>
        <v>#REF!</v>
      </c>
      <c r="CA123" s="98" t="e">
        <f>(SUMIFS('Premissas Operacionais'!AM$89:AM$247,'Premissas Operacionais'!#REF!,#REF!,'Premissas Operacionais'!#REF!,#REF!)+SUMIFS('Premissas Operacionais'!AM$89:AM$247,'Premissas Operacionais'!#REF!,#REF!,'Premissas Operacionais'!#REF!,$AS123))*$AU123/1000-AM123</f>
        <v>#REF!</v>
      </c>
      <c r="CB123" s="98" t="e">
        <f>(SUMIFS('Premissas Operacionais'!AN$89:AN$247,'Premissas Operacionais'!#REF!,#REF!,'Premissas Operacionais'!#REF!,#REF!)+SUMIFS('Premissas Operacionais'!AN$89:AN$247,'Premissas Operacionais'!#REF!,#REF!,'Premissas Operacionais'!#REF!,$AS123))*$AU123/1000-AN123</f>
        <v>#REF!</v>
      </c>
      <c r="CC123" s="98" t="e">
        <f>(SUMIFS('Premissas Operacionais'!AO$89:AO$247,'Premissas Operacionais'!#REF!,#REF!,'Premissas Operacionais'!#REF!,#REF!)+SUMIFS('Premissas Operacionais'!AO$89:AO$247,'Premissas Operacionais'!#REF!,#REF!,'Premissas Operacionais'!#REF!,$AS123))*$AU123/1000-AO123</f>
        <v>#REF!</v>
      </c>
      <c r="CD123" s="98" t="e">
        <f>(SUMIFS('Premissas Operacionais'!AP$89:AP$247,'Premissas Operacionais'!#REF!,#REF!,'Premissas Operacionais'!#REF!,#REF!)+SUMIFS('Premissas Operacionais'!AP$89:AP$247,'Premissas Operacionais'!#REF!,#REF!,'Premissas Operacionais'!#REF!,$AS123))*$AU123/1000-AP123</f>
        <v>#REF!</v>
      </c>
    </row>
    <row r="124" spans="2:82">
      <c r="B124" s="5"/>
      <c r="F124" s="65" t="s">
        <v>47</v>
      </c>
      <c r="G124" s="90">
        <f t="shared" si="22"/>
        <v>15973773.926639564</v>
      </c>
      <c r="H124" s="77">
        <v>359194.02220266772</v>
      </c>
      <c r="I124" s="77">
        <v>359224.26895586145</v>
      </c>
      <c r="J124" s="77">
        <v>387230.00284418627</v>
      </c>
      <c r="K124" s="77">
        <v>412594.6863318205</v>
      </c>
      <c r="L124" s="77">
        <v>444226.93134983</v>
      </c>
      <c r="M124" s="77">
        <v>466939.89574429585</v>
      </c>
      <c r="N124" s="77">
        <v>491100.69947939774</v>
      </c>
      <c r="O124" s="77">
        <v>482820.94257549208</v>
      </c>
      <c r="P124" s="77">
        <v>479929.15151146898</v>
      </c>
      <c r="Q124" s="77">
        <v>471594.24938074511</v>
      </c>
      <c r="R124" s="77">
        <v>464872.92226112197</v>
      </c>
      <c r="S124" s="77">
        <v>465882.64841003565</v>
      </c>
      <c r="T124" s="77">
        <v>466892.37455894949</v>
      </c>
      <c r="U124" s="77">
        <v>467902.38142127683</v>
      </c>
      <c r="V124" s="77">
        <v>468912.10757019062</v>
      </c>
      <c r="W124" s="77">
        <v>469107.20339268021</v>
      </c>
      <c r="X124" s="77">
        <v>469302.01850175613</v>
      </c>
      <c r="Y124" s="77">
        <v>469497.11432424578</v>
      </c>
      <c r="Z124" s="77">
        <v>469692.21014673531</v>
      </c>
      <c r="AA124" s="77">
        <v>469887.30596922489</v>
      </c>
      <c r="AB124" s="77">
        <v>469346.09050769988</v>
      </c>
      <c r="AC124" s="77">
        <v>468804.87504617468</v>
      </c>
      <c r="AD124" s="77">
        <v>468263.94029806333</v>
      </c>
      <c r="AE124" s="77">
        <v>467722.7248365382</v>
      </c>
      <c r="AF124" s="77">
        <v>467181.50937501318</v>
      </c>
      <c r="AG124" s="77">
        <v>465958.72174513602</v>
      </c>
      <c r="AH124" s="77">
        <v>464735.65340184519</v>
      </c>
      <c r="AI124" s="77">
        <v>463512.86577196798</v>
      </c>
      <c r="AJ124" s="77">
        <v>462290.07814209082</v>
      </c>
      <c r="AK124" s="77">
        <v>461067.2905122136</v>
      </c>
      <c r="AL124" s="77">
        <v>459250.51329904445</v>
      </c>
      <c r="AM124" s="77">
        <v>457434.0167992888</v>
      </c>
      <c r="AN124" s="77">
        <v>455617.52029953327</v>
      </c>
      <c r="AO124" s="77">
        <v>453800.74308636389</v>
      </c>
      <c r="AP124" s="77">
        <v>451984.24658660847</v>
      </c>
      <c r="AQ124" s="8"/>
      <c r="AS124" s="21" t="s">
        <v>97</v>
      </c>
      <c r="AT124" s="21" t="s">
        <v>67</v>
      </c>
      <c r="AU124" s="99" t="e">
        <f>SUMIFS($H$21:$H$67,#REF!,#REF!,#REF!,AT124)</f>
        <v>#REF!</v>
      </c>
      <c r="AV124" s="98" t="e">
        <f>(SUMIFS('Premissas Operacionais'!H$89:H$247,'Premissas Operacionais'!#REF!,#REF!,'Premissas Operacionais'!#REF!,#REF!)+SUMIFS('Premissas Operacionais'!H$89:H$247,'Premissas Operacionais'!#REF!,#REF!,'Premissas Operacionais'!#REF!,$AS124))*$AU124/1000-H124</f>
        <v>#REF!</v>
      </c>
      <c r="AW124" s="98" t="e">
        <f>(SUMIFS('Premissas Operacionais'!I$89:I$247,'Premissas Operacionais'!#REF!,#REF!,'Premissas Operacionais'!#REF!,#REF!)+SUMIFS('Premissas Operacionais'!I$89:I$247,'Premissas Operacionais'!#REF!,#REF!,'Premissas Operacionais'!#REF!,$AS124))*$AU124/1000-I124</f>
        <v>#REF!</v>
      </c>
      <c r="AX124" s="98" t="e">
        <f>(SUMIFS('Premissas Operacionais'!J$89:J$247,'Premissas Operacionais'!#REF!,#REF!,'Premissas Operacionais'!#REF!,#REF!)+SUMIFS('Premissas Operacionais'!J$89:J$247,'Premissas Operacionais'!#REF!,#REF!,'Premissas Operacionais'!#REF!,$AS124))*$AU124/1000-J124</f>
        <v>#REF!</v>
      </c>
      <c r="AY124" s="98" t="e">
        <f>(SUMIFS('Premissas Operacionais'!K$89:K$247,'Premissas Operacionais'!#REF!,#REF!,'Premissas Operacionais'!#REF!,#REF!)+SUMIFS('Premissas Operacionais'!K$89:K$247,'Premissas Operacionais'!#REF!,#REF!,'Premissas Operacionais'!#REF!,$AS124))*$AU124/1000-K124</f>
        <v>#REF!</v>
      </c>
      <c r="AZ124" s="98" t="e">
        <f>(SUMIFS('Premissas Operacionais'!L$89:L$247,'Premissas Operacionais'!#REF!,#REF!,'Premissas Operacionais'!#REF!,#REF!)+SUMIFS('Premissas Operacionais'!L$89:L$247,'Premissas Operacionais'!#REF!,#REF!,'Premissas Operacionais'!#REF!,$AS124))*$AU124/1000-L124</f>
        <v>#REF!</v>
      </c>
      <c r="BA124" s="98" t="e">
        <f>(SUMIFS('Premissas Operacionais'!M$89:M$247,'Premissas Operacionais'!#REF!,#REF!,'Premissas Operacionais'!#REF!,#REF!)+SUMIFS('Premissas Operacionais'!M$89:M$247,'Premissas Operacionais'!#REF!,#REF!,'Premissas Operacionais'!#REF!,$AS124))*$AU124/1000-M124</f>
        <v>#REF!</v>
      </c>
      <c r="BB124" s="98" t="e">
        <f>(SUMIFS('Premissas Operacionais'!N$89:N$247,'Premissas Operacionais'!#REF!,#REF!,'Premissas Operacionais'!#REF!,#REF!)+SUMIFS('Premissas Operacionais'!N$89:N$247,'Premissas Operacionais'!#REF!,#REF!,'Premissas Operacionais'!#REF!,$AS124))*$AU124/1000-N124</f>
        <v>#REF!</v>
      </c>
      <c r="BC124" s="98" t="e">
        <f>(SUMIFS('Premissas Operacionais'!O$89:O$247,'Premissas Operacionais'!#REF!,#REF!,'Premissas Operacionais'!#REF!,#REF!)+SUMIFS('Premissas Operacionais'!O$89:O$247,'Premissas Operacionais'!#REF!,#REF!,'Premissas Operacionais'!#REF!,$AS124))*$AU124/1000-O124</f>
        <v>#REF!</v>
      </c>
      <c r="BD124" s="98" t="e">
        <f>(SUMIFS('Premissas Operacionais'!P$89:P$247,'Premissas Operacionais'!#REF!,#REF!,'Premissas Operacionais'!#REF!,#REF!)+SUMIFS('Premissas Operacionais'!P$89:P$247,'Premissas Operacionais'!#REF!,#REF!,'Premissas Operacionais'!#REF!,$AS124))*$AU124/1000-P124</f>
        <v>#REF!</v>
      </c>
      <c r="BE124" s="98" t="e">
        <f>(SUMIFS('Premissas Operacionais'!Q$89:Q$247,'Premissas Operacionais'!#REF!,#REF!,'Premissas Operacionais'!#REF!,#REF!)+SUMIFS('Premissas Operacionais'!Q$89:Q$247,'Premissas Operacionais'!#REF!,#REF!,'Premissas Operacionais'!#REF!,$AS124))*$AU124/1000-Q124</f>
        <v>#REF!</v>
      </c>
      <c r="BF124" s="98" t="e">
        <f>(SUMIFS('Premissas Operacionais'!R$89:R$247,'Premissas Operacionais'!#REF!,#REF!,'Premissas Operacionais'!#REF!,#REF!)+SUMIFS('Premissas Operacionais'!R$89:R$247,'Premissas Operacionais'!#REF!,#REF!,'Premissas Operacionais'!#REF!,$AS124))*$AU124/1000-R124</f>
        <v>#REF!</v>
      </c>
      <c r="BG124" s="98" t="e">
        <f>(SUMIFS('Premissas Operacionais'!S$89:S$247,'Premissas Operacionais'!#REF!,#REF!,'Premissas Operacionais'!#REF!,#REF!)+SUMIFS('Premissas Operacionais'!S$89:S$247,'Premissas Operacionais'!#REF!,#REF!,'Premissas Operacionais'!#REF!,$AS124))*$AU124/1000-S124</f>
        <v>#REF!</v>
      </c>
      <c r="BH124" s="98" t="e">
        <f>(SUMIFS('Premissas Operacionais'!T$89:T$247,'Premissas Operacionais'!#REF!,#REF!,'Premissas Operacionais'!#REF!,#REF!)+SUMIFS('Premissas Operacionais'!T$89:T$247,'Premissas Operacionais'!#REF!,#REF!,'Premissas Operacionais'!#REF!,$AS124))*$AU124/1000-T124</f>
        <v>#REF!</v>
      </c>
      <c r="BI124" s="98" t="e">
        <f>(SUMIFS('Premissas Operacionais'!U$89:U$247,'Premissas Operacionais'!#REF!,#REF!,'Premissas Operacionais'!#REF!,#REF!)+SUMIFS('Premissas Operacionais'!U$89:U$247,'Premissas Operacionais'!#REF!,#REF!,'Premissas Operacionais'!#REF!,$AS124))*$AU124/1000-U124</f>
        <v>#REF!</v>
      </c>
      <c r="BJ124" s="98" t="e">
        <f>(SUMIFS('Premissas Operacionais'!V$89:V$247,'Premissas Operacionais'!#REF!,#REF!,'Premissas Operacionais'!#REF!,#REF!)+SUMIFS('Premissas Operacionais'!V$89:V$247,'Premissas Operacionais'!#REF!,#REF!,'Premissas Operacionais'!#REF!,$AS124))*$AU124/1000-V124</f>
        <v>#REF!</v>
      </c>
      <c r="BK124" s="98" t="e">
        <f>(SUMIFS('Premissas Operacionais'!W$89:W$247,'Premissas Operacionais'!#REF!,#REF!,'Premissas Operacionais'!#REF!,#REF!)+SUMIFS('Premissas Operacionais'!W$89:W$247,'Premissas Operacionais'!#REF!,#REF!,'Premissas Operacionais'!#REF!,$AS124))*$AU124/1000-W124</f>
        <v>#REF!</v>
      </c>
      <c r="BL124" s="98" t="e">
        <f>(SUMIFS('Premissas Operacionais'!X$89:X$247,'Premissas Operacionais'!#REF!,#REF!,'Premissas Operacionais'!#REF!,#REF!)+SUMIFS('Premissas Operacionais'!X$89:X$247,'Premissas Operacionais'!#REF!,#REF!,'Premissas Operacionais'!#REF!,$AS124))*$AU124/1000-X124</f>
        <v>#REF!</v>
      </c>
      <c r="BM124" s="98" t="e">
        <f>(SUMIFS('Premissas Operacionais'!Y$89:Y$247,'Premissas Operacionais'!#REF!,#REF!,'Premissas Operacionais'!#REF!,#REF!)+SUMIFS('Premissas Operacionais'!Y$89:Y$247,'Premissas Operacionais'!#REF!,#REF!,'Premissas Operacionais'!#REF!,$AS124))*$AU124/1000-Y124</f>
        <v>#REF!</v>
      </c>
      <c r="BN124" s="98" t="e">
        <f>(SUMIFS('Premissas Operacionais'!Z$89:Z$247,'Premissas Operacionais'!#REF!,#REF!,'Premissas Operacionais'!#REF!,#REF!)+SUMIFS('Premissas Operacionais'!Z$89:Z$247,'Premissas Operacionais'!#REF!,#REF!,'Premissas Operacionais'!#REF!,$AS124))*$AU124/1000-Z124</f>
        <v>#REF!</v>
      </c>
      <c r="BO124" s="98" t="e">
        <f>(SUMIFS('Premissas Operacionais'!AA$89:AA$247,'Premissas Operacionais'!#REF!,#REF!,'Premissas Operacionais'!#REF!,#REF!)+SUMIFS('Premissas Operacionais'!AA$89:AA$247,'Premissas Operacionais'!#REF!,#REF!,'Premissas Operacionais'!#REF!,$AS124))*$AU124/1000-AA124</f>
        <v>#REF!</v>
      </c>
      <c r="BP124" s="98" t="e">
        <f>(SUMIFS('Premissas Operacionais'!AB$89:AB$247,'Premissas Operacionais'!#REF!,#REF!,'Premissas Operacionais'!#REF!,#REF!)+SUMIFS('Premissas Operacionais'!AB$89:AB$247,'Premissas Operacionais'!#REF!,#REF!,'Premissas Operacionais'!#REF!,$AS124))*$AU124/1000-AB124</f>
        <v>#REF!</v>
      </c>
      <c r="BQ124" s="98" t="e">
        <f>(SUMIFS('Premissas Operacionais'!AC$89:AC$247,'Premissas Operacionais'!#REF!,#REF!,'Premissas Operacionais'!#REF!,#REF!)+SUMIFS('Premissas Operacionais'!AC$89:AC$247,'Premissas Operacionais'!#REF!,#REF!,'Premissas Operacionais'!#REF!,$AS124))*$AU124/1000-AC124</f>
        <v>#REF!</v>
      </c>
      <c r="BR124" s="98" t="e">
        <f>(SUMIFS('Premissas Operacionais'!AD$89:AD$247,'Premissas Operacionais'!#REF!,#REF!,'Premissas Operacionais'!#REF!,#REF!)+SUMIFS('Premissas Operacionais'!AD$89:AD$247,'Premissas Operacionais'!#REF!,#REF!,'Premissas Operacionais'!#REF!,$AS124))*$AU124/1000-AD124</f>
        <v>#REF!</v>
      </c>
      <c r="BS124" s="98" t="e">
        <f>(SUMIFS('Premissas Operacionais'!AE$89:AE$247,'Premissas Operacionais'!#REF!,#REF!,'Premissas Operacionais'!#REF!,#REF!)+SUMIFS('Premissas Operacionais'!AE$89:AE$247,'Premissas Operacionais'!#REF!,#REF!,'Premissas Operacionais'!#REF!,$AS124))*$AU124/1000-AE124</f>
        <v>#REF!</v>
      </c>
      <c r="BT124" s="98" t="e">
        <f>(SUMIFS('Premissas Operacionais'!AF$89:AF$247,'Premissas Operacionais'!#REF!,#REF!,'Premissas Operacionais'!#REF!,#REF!)+SUMIFS('Premissas Operacionais'!AF$89:AF$247,'Premissas Operacionais'!#REF!,#REF!,'Premissas Operacionais'!#REF!,$AS124))*$AU124/1000-AF124</f>
        <v>#REF!</v>
      </c>
      <c r="BU124" s="98" t="e">
        <f>(SUMIFS('Premissas Operacionais'!AG$89:AG$247,'Premissas Operacionais'!#REF!,#REF!,'Premissas Operacionais'!#REF!,#REF!)+SUMIFS('Premissas Operacionais'!AG$89:AG$247,'Premissas Operacionais'!#REF!,#REF!,'Premissas Operacionais'!#REF!,$AS124))*$AU124/1000-AG124</f>
        <v>#REF!</v>
      </c>
      <c r="BV124" s="98" t="e">
        <f>(SUMIFS('Premissas Operacionais'!AH$89:AH$247,'Premissas Operacionais'!#REF!,#REF!,'Premissas Operacionais'!#REF!,#REF!)+SUMIFS('Premissas Operacionais'!AH$89:AH$247,'Premissas Operacionais'!#REF!,#REF!,'Premissas Operacionais'!#REF!,$AS124))*$AU124/1000-AH124</f>
        <v>#REF!</v>
      </c>
      <c r="BW124" s="98" t="e">
        <f>(SUMIFS('Premissas Operacionais'!AI$89:AI$247,'Premissas Operacionais'!#REF!,#REF!,'Premissas Operacionais'!#REF!,#REF!)+SUMIFS('Premissas Operacionais'!AI$89:AI$247,'Premissas Operacionais'!#REF!,#REF!,'Premissas Operacionais'!#REF!,$AS124))*$AU124/1000-AI124</f>
        <v>#REF!</v>
      </c>
      <c r="BX124" s="98" t="e">
        <f>(SUMIFS('Premissas Operacionais'!AJ$89:AJ$247,'Premissas Operacionais'!#REF!,#REF!,'Premissas Operacionais'!#REF!,#REF!)+SUMIFS('Premissas Operacionais'!AJ$89:AJ$247,'Premissas Operacionais'!#REF!,#REF!,'Premissas Operacionais'!#REF!,$AS124))*$AU124/1000-AJ124</f>
        <v>#REF!</v>
      </c>
      <c r="BY124" s="98" t="e">
        <f>(SUMIFS('Premissas Operacionais'!AK$89:AK$247,'Premissas Operacionais'!#REF!,#REF!,'Premissas Operacionais'!#REF!,#REF!)+SUMIFS('Premissas Operacionais'!AK$89:AK$247,'Premissas Operacionais'!#REF!,#REF!,'Premissas Operacionais'!#REF!,$AS124))*$AU124/1000-AK124</f>
        <v>#REF!</v>
      </c>
      <c r="BZ124" s="98" t="e">
        <f>(SUMIFS('Premissas Operacionais'!AL$89:AL$247,'Premissas Operacionais'!#REF!,#REF!,'Premissas Operacionais'!#REF!,#REF!)+SUMIFS('Premissas Operacionais'!AL$89:AL$247,'Premissas Operacionais'!#REF!,#REF!,'Premissas Operacionais'!#REF!,$AS124))*$AU124/1000-AL124</f>
        <v>#REF!</v>
      </c>
      <c r="CA124" s="98" t="e">
        <f>(SUMIFS('Premissas Operacionais'!AM$89:AM$247,'Premissas Operacionais'!#REF!,#REF!,'Premissas Operacionais'!#REF!,#REF!)+SUMIFS('Premissas Operacionais'!AM$89:AM$247,'Premissas Operacionais'!#REF!,#REF!,'Premissas Operacionais'!#REF!,$AS124))*$AU124/1000-AM124</f>
        <v>#REF!</v>
      </c>
      <c r="CB124" s="98" t="e">
        <f>(SUMIFS('Premissas Operacionais'!AN$89:AN$247,'Premissas Operacionais'!#REF!,#REF!,'Premissas Operacionais'!#REF!,#REF!)+SUMIFS('Premissas Operacionais'!AN$89:AN$247,'Premissas Operacionais'!#REF!,#REF!,'Premissas Operacionais'!#REF!,$AS124))*$AU124/1000-AN124</f>
        <v>#REF!</v>
      </c>
      <c r="CC124" s="98" t="e">
        <f>(SUMIFS('Premissas Operacionais'!AO$89:AO$247,'Premissas Operacionais'!#REF!,#REF!,'Premissas Operacionais'!#REF!,#REF!)+SUMIFS('Premissas Operacionais'!AO$89:AO$247,'Premissas Operacionais'!#REF!,#REF!,'Premissas Operacionais'!#REF!,$AS124))*$AU124/1000-AO124</f>
        <v>#REF!</v>
      </c>
      <c r="CD124" s="98" t="e">
        <f>(SUMIFS('Premissas Operacionais'!AP$89:AP$247,'Premissas Operacionais'!#REF!,#REF!,'Premissas Operacionais'!#REF!,#REF!)+SUMIFS('Premissas Operacionais'!AP$89:AP$247,'Premissas Operacionais'!#REF!,#REF!,'Premissas Operacionais'!#REF!,$AS124))*$AU124/1000-AP124</f>
        <v>#REF!</v>
      </c>
    </row>
    <row r="125" spans="2:82">
      <c r="B125" s="5"/>
      <c r="F125" s="65" t="s">
        <v>48</v>
      </c>
      <c r="G125" s="90">
        <f t="shared" si="22"/>
        <v>9033142.2554530837</v>
      </c>
      <c r="H125" s="77">
        <v>195548.31100033649</v>
      </c>
      <c r="I125" s="77">
        <v>196724.25780216706</v>
      </c>
      <c r="J125" s="77">
        <v>213325.99930500725</v>
      </c>
      <c r="K125" s="77">
        <v>228663.27138622358</v>
      </c>
      <c r="L125" s="77">
        <v>247680.20230049817</v>
      </c>
      <c r="M125" s="77">
        <v>261924.93420216773</v>
      </c>
      <c r="N125" s="77">
        <v>277160.84917529719</v>
      </c>
      <c r="O125" s="77">
        <v>274163.16982435324</v>
      </c>
      <c r="P125" s="77">
        <v>272521.10641187325</v>
      </c>
      <c r="Q125" s="77">
        <v>267788.24794027174</v>
      </c>
      <c r="R125" s="77">
        <v>263971.63563942042</v>
      </c>
      <c r="S125" s="77">
        <v>264544.99461627845</v>
      </c>
      <c r="T125" s="77">
        <v>265118.35359313647</v>
      </c>
      <c r="U125" s="77">
        <v>265691.87196920975</v>
      </c>
      <c r="V125" s="77">
        <v>266265.23094606784</v>
      </c>
      <c r="W125" s="77">
        <v>266376.01340058993</v>
      </c>
      <c r="X125" s="77">
        <v>266486.63645589707</v>
      </c>
      <c r="Y125" s="77">
        <v>266597.41891041928</v>
      </c>
      <c r="Z125" s="77">
        <v>266708.20136494137</v>
      </c>
      <c r="AA125" s="77">
        <v>266818.98381946364</v>
      </c>
      <c r="AB125" s="77">
        <v>266511.66213267401</v>
      </c>
      <c r="AC125" s="77">
        <v>266204.34044588433</v>
      </c>
      <c r="AD125" s="77">
        <v>265897.17815830983</v>
      </c>
      <c r="AE125" s="77">
        <v>265589.85647152021</v>
      </c>
      <c r="AF125" s="77">
        <v>265282.53478473058</v>
      </c>
      <c r="AG125" s="77">
        <v>264588.19180358137</v>
      </c>
      <c r="AH125" s="77">
        <v>263893.68942321697</v>
      </c>
      <c r="AI125" s="77">
        <v>263199.34644206776</v>
      </c>
      <c r="AJ125" s="77">
        <v>262505.00346091855</v>
      </c>
      <c r="AK125" s="77">
        <v>261810.66047976937</v>
      </c>
      <c r="AL125" s="77">
        <v>260779.02875938424</v>
      </c>
      <c r="AM125" s="77">
        <v>259747.55643821426</v>
      </c>
      <c r="AN125" s="77">
        <v>258716.08411704426</v>
      </c>
      <c r="AO125" s="77">
        <v>257684.45239665909</v>
      </c>
      <c r="AP125" s="77">
        <v>256652.98007548909</v>
      </c>
      <c r="AQ125" s="8"/>
      <c r="AS125" s="21" t="s">
        <v>98</v>
      </c>
      <c r="AT125" s="21" t="s">
        <v>68</v>
      </c>
      <c r="AU125" s="99" t="e">
        <f>SUMIFS($H$21:$H$67,#REF!,#REF!,#REF!,AT125)</f>
        <v>#REF!</v>
      </c>
      <c r="AV125" s="98" t="e">
        <f>(SUMIFS('Premissas Operacionais'!H$89:H$247,'Premissas Operacionais'!#REF!,#REF!,'Premissas Operacionais'!#REF!,#REF!)+SUMIFS('Premissas Operacionais'!H$89:H$247,'Premissas Operacionais'!#REF!,#REF!,'Premissas Operacionais'!#REF!,$AS125))*$AU125/1000-H125</f>
        <v>#REF!</v>
      </c>
      <c r="AW125" s="98" t="e">
        <f>(SUMIFS('Premissas Operacionais'!I$89:I$247,'Premissas Operacionais'!#REF!,#REF!,'Premissas Operacionais'!#REF!,#REF!)+SUMIFS('Premissas Operacionais'!I$89:I$247,'Premissas Operacionais'!#REF!,#REF!,'Premissas Operacionais'!#REF!,$AS125))*$AU125/1000-I125</f>
        <v>#REF!</v>
      </c>
      <c r="AX125" s="98" t="e">
        <f>(SUMIFS('Premissas Operacionais'!J$89:J$247,'Premissas Operacionais'!#REF!,#REF!,'Premissas Operacionais'!#REF!,#REF!)+SUMIFS('Premissas Operacionais'!J$89:J$247,'Premissas Operacionais'!#REF!,#REF!,'Premissas Operacionais'!#REF!,$AS125))*$AU125/1000-J125</f>
        <v>#REF!</v>
      </c>
      <c r="AY125" s="98" t="e">
        <f>(SUMIFS('Premissas Operacionais'!K$89:K$247,'Premissas Operacionais'!#REF!,#REF!,'Premissas Operacionais'!#REF!,#REF!)+SUMIFS('Premissas Operacionais'!K$89:K$247,'Premissas Operacionais'!#REF!,#REF!,'Premissas Operacionais'!#REF!,$AS125))*$AU125/1000-K125</f>
        <v>#REF!</v>
      </c>
      <c r="AZ125" s="98" t="e">
        <f>(SUMIFS('Premissas Operacionais'!L$89:L$247,'Premissas Operacionais'!#REF!,#REF!,'Premissas Operacionais'!#REF!,#REF!)+SUMIFS('Premissas Operacionais'!L$89:L$247,'Premissas Operacionais'!#REF!,#REF!,'Premissas Operacionais'!#REF!,$AS125))*$AU125/1000-L125</f>
        <v>#REF!</v>
      </c>
      <c r="BA125" s="98" t="e">
        <f>(SUMIFS('Premissas Operacionais'!M$89:M$247,'Premissas Operacionais'!#REF!,#REF!,'Premissas Operacionais'!#REF!,#REF!)+SUMIFS('Premissas Operacionais'!M$89:M$247,'Premissas Operacionais'!#REF!,#REF!,'Premissas Operacionais'!#REF!,$AS125))*$AU125/1000-M125</f>
        <v>#REF!</v>
      </c>
      <c r="BB125" s="98" t="e">
        <f>(SUMIFS('Premissas Operacionais'!N$89:N$247,'Premissas Operacionais'!#REF!,#REF!,'Premissas Operacionais'!#REF!,#REF!)+SUMIFS('Premissas Operacionais'!N$89:N$247,'Premissas Operacionais'!#REF!,#REF!,'Premissas Operacionais'!#REF!,$AS125))*$AU125/1000-N125</f>
        <v>#REF!</v>
      </c>
      <c r="BC125" s="98" t="e">
        <f>(SUMIFS('Premissas Operacionais'!O$89:O$247,'Premissas Operacionais'!#REF!,#REF!,'Premissas Operacionais'!#REF!,#REF!)+SUMIFS('Premissas Operacionais'!O$89:O$247,'Premissas Operacionais'!#REF!,#REF!,'Premissas Operacionais'!#REF!,$AS125))*$AU125/1000-O125</f>
        <v>#REF!</v>
      </c>
      <c r="BD125" s="98" t="e">
        <f>(SUMIFS('Premissas Operacionais'!P$89:P$247,'Premissas Operacionais'!#REF!,#REF!,'Premissas Operacionais'!#REF!,#REF!)+SUMIFS('Premissas Operacionais'!P$89:P$247,'Premissas Operacionais'!#REF!,#REF!,'Premissas Operacionais'!#REF!,$AS125))*$AU125/1000-P125</f>
        <v>#REF!</v>
      </c>
      <c r="BE125" s="98" t="e">
        <f>(SUMIFS('Premissas Operacionais'!Q$89:Q$247,'Premissas Operacionais'!#REF!,#REF!,'Premissas Operacionais'!#REF!,#REF!)+SUMIFS('Premissas Operacionais'!Q$89:Q$247,'Premissas Operacionais'!#REF!,#REF!,'Premissas Operacionais'!#REF!,$AS125))*$AU125/1000-Q125</f>
        <v>#REF!</v>
      </c>
      <c r="BF125" s="98" t="e">
        <f>(SUMIFS('Premissas Operacionais'!R$89:R$247,'Premissas Operacionais'!#REF!,#REF!,'Premissas Operacionais'!#REF!,#REF!)+SUMIFS('Premissas Operacionais'!R$89:R$247,'Premissas Operacionais'!#REF!,#REF!,'Premissas Operacionais'!#REF!,$AS125))*$AU125/1000-R125</f>
        <v>#REF!</v>
      </c>
      <c r="BG125" s="98" t="e">
        <f>(SUMIFS('Premissas Operacionais'!S$89:S$247,'Premissas Operacionais'!#REF!,#REF!,'Premissas Operacionais'!#REF!,#REF!)+SUMIFS('Premissas Operacionais'!S$89:S$247,'Premissas Operacionais'!#REF!,#REF!,'Premissas Operacionais'!#REF!,$AS125))*$AU125/1000-S125</f>
        <v>#REF!</v>
      </c>
      <c r="BH125" s="98" t="e">
        <f>(SUMIFS('Premissas Operacionais'!T$89:T$247,'Premissas Operacionais'!#REF!,#REF!,'Premissas Operacionais'!#REF!,#REF!)+SUMIFS('Premissas Operacionais'!T$89:T$247,'Premissas Operacionais'!#REF!,#REF!,'Premissas Operacionais'!#REF!,$AS125))*$AU125/1000-T125</f>
        <v>#REF!</v>
      </c>
      <c r="BI125" s="98" t="e">
        <f>(SUMIFS('Premissas Operacionais'!U$89:U$247,'Premissas Operacionais'!#REF!,#REF!,'Premissas Operacionais'!#REF!,#REF!)+SUMIFS('Premissas Operacionais'!U$89:U$247,'Premissas Operacionais'!#REF!,#REF!,'Premissas Operacionais'!#REF!,$AS125))*$AU125/1000-U125</f>
        <v>#REF!</v>
      </c>
      <c r="BJ125" s="98" t="e">
        <f>(SUMIFS('Premissas Operacionais'!V$89:V$247,'Premissas Operacionais'!#REF!,#REF!,'Premissas Operacionais'!#REF!,#REF!)+SUMIFS('Premissas Operacionais'!V$89:V$247,'Premissas Operacionais'!#REF!,#REF!,'Premissas Operacionais'!#REF!,$AS125))*$AU125/1000-V125</f>
        <v>#REF!</v>
      </c>
      <c r="BK125" s="98" t="e">
        <f>(SUMIFS('Premissas Operacionais'!W$89:W$247,'Premissas Operacionais'!#REF!,#REF!,'Premissas Operacionais'!#REF!,#REF!)+SUMIFS('Premissas Operacionais'!W$89:W$247,'Premissas Operacionais'!#REF!,#REF!,'Premissas Operacionais'!#REF!,$AS125))*$AU125/1000-W125</f>
        <v>#REF!</v>
      </c>
      <c r="BL125" s="98" t="e">
        <f>(SUMIFS('Premissas Operacionais'!X$89:X$247,'Premissas Operacionais'!#REF!,#REF!,'Premissas Operacionais'!#REF!,#REF!)+SUMIFS('Premissas Operacionais'!X$89:X$247,'Premissas Operacionais'!#REF!,#REF!,'Premissas Operacionais'!#REF!,$AS125))*$AU125/1000-X125</f>
        <v>#REF!</v>
      </c>
      <c r="BM125" s="98" t="e">
        <f>(SUMIFS('Premissas Operacionais'!Y$89:Y$247,'Premissas Operacionais'!#REF!,#REF!,'Premissas Operacionais'!#REF!,#REF!)+SUMIFS('Premissas Operacionais'!Y$89:Y$247,'Premissas Operacionais'!#REF!,#REF!,'Premissas Operacionais'!#REF!,$AS125))*$AU125/1000-Y125</f>
        <v>#REF!</v>
      </c>
      <c r="BN125" s="98" t="e">
        <f>(SUMIFS('Premissas Operacionais'!Z$89:Z$247,'Premissas Operacionais'!#REF!,#REF!,'Premissas Operacionais'!#REF!,#REF!)+SUMIFS('Premissas Operacionais'!Z$89:Z$247,'Premissas Operacionais'!#REF!,#REF!,'Premissas Operacionais'!#REF!,$AS125))*$AU125/1000-Z125</f>
        <v>#REF!</v>
      </c>
      <c r="BO125" s="98" t="e">
        <f>(SUMIFS('Premissas Operacionais'!AA$89:AA$247,'Premissas Operacionais'!#REF!,#REF!,'Premissas Operacionais'!#REF!,#REF!)+SUMIFS('Premissas Operacionais'!AA$89:AA$247,'Premissas Operacionais'!#REF!,#REF!,'Premissas Operacionais'!#REF!,$AS125))*$AU125/1000-AA125</f>
        <v>#REF!</v>
      </c>
      <c r="BP125" s="98" t="e">
        <f>(SUMIFS('Premissas Operacionais'!AB$89:AB$247,'Premissas Operacionais'!#REF!,#REF!,'Premissas Operacionais'!#REF!,#REF!)+SUMIFS('Premissas Operacionais'!AB$89:AB$247,'Premissas Operacionais'!#REF!,#REF!,'Premissas Operacionais'!#REF!,$AS125))*$AU125/1000-AB125</f>
        <v>#REF!</v>
      </c>
      <c r="BQ125" s="98" t="e">
        <f>(SUMIFS('Premissas Operacionais'!AC$89:AC$247,'Premissas Operacionais'!#REF!,#REF!,'Premissas Operacionais'!#REF!,#REF!)+SUMIFS('Premissas Operacionais'!AC$89:AC$247,'Premissas Operacionais'!#REF!,#REF!,'Premissas Operacionais'!#REF!,$AS125))*$AU125/1000-AC125</f>
        <v>#REF!</v>
      </c>
      <c r="BR125" s="98" t="e">
        <f>(SUMIFS('Premissas Operacionais'!AD$89:AD$247,'Premissas Operacionais'!#REF!,#REF!,'Premissas Operacionais'!#REF!,#REF!)+SUMIFS('Premissas Operacionais'!AD$89:AD$247,'Premissas Operacionais'!#REF!,#REF!,'Premissas Operacionais'!#REF!,$AS125))*$AU125/1000-AD125</f>
        <v>#REF!</v>
      </c>
      <c r="BS125" s="98" t="e">
        <f>(SUMIFS('Premissas Operacionais'!AE$89:AE$247,'Premissas Operacionais'!#REF!,#REF!,'Premissas Operacionais'!#REF!,#REF!)+SUMIFS('Premissas Operacionais'!AE$89:AE$247,'Premissas Operacionais'!#REF!,#REF!,'Premissas Operacionais'!#REF!,$AS125))*$AU125/1000-AE125</f>
        <v>#REF!</v>
      </c>
      <c r="BT125" s="98" t="e">
        <f>(SUMIFS('Premissas Operacionais'!AF$89:AF$247,'Premissas Operacionais'!#REF!,#REF!,'Premissas Operacionais'!#REF!,#REF!)+SUMIFS('Premissas Operacionais'!AF$89:AF$247,'Premissas Operacionais'!#REF!,#REF!,'Premissas Operacionais'!#REF!,$AS125))*$AU125/1000-AF125</f>
        <v>#REF!</v>
      </c>
      <c r="BU125" s="98" t="e">
        <f>(SUMIFS('Premissas Operacionais'!AG$89:AG$247,'Premissas Operacionais'!#REF!,#REF!,'Premissas Operacionais'!#REF!,#REF!)+SUMIFS('Premissas Operacionais'!AG$89:AG$247,'Premissas Operacionais'!#REF!,#REF!,'Premissas Operacionais'!#REF!,$AS125))*$AU125/1000-AG125</f>
        <v>#REF!</v>
      </c>
      <c r="BV125" s="98" t="e">
        <f>(SUMIFS('Premissas Operacionais'!AH$89:AH$247,'Premissas Operacionais'!#REF!,#REF!,'Premissas Operacionais'!#REF!,#REF!)+SUMIFS('Premissas Operacionais'!AH$89:AH$247,'Premissas Operacionais'!#REF!,#REF!,'Premissas Operacionais'!#REF!,$AS125))*$AU125/1000-AH125</f>
        <v>#REF!</v>
      </c>
      <c r="BW125" s="98" t="e">
        <f>(SUMIFS('Premissas Operacionais'!AI$89:AI$247,'Premissas Operacionais'!#REF!,#REF!,'Premissas Operacionais'!#REF!,#REF!)+SUMIFS('Premissas Operacionais'!AI$89:AI$247,'Premissas Operacionais'!#REF!,#REF!,'Premissas Operacionais'!#REF!,$AS125))*$AU125/1000-AI125</f>
        <v>#REF!</v>
      </c>
      <c r="BX125" s="98" t="e">
        <f>(SUMIFS('Premissas Operacionais'!AJ$89:AJ$247,'Premissas Operacionais'!#REF!,#REF!,'Premissas Operacionais'!#REF!,#REF!)+SUMIFS('Premissas Operacionais'!AJ$89:AJ$247,'Premissas Operacionais'!#REF!,#REF!,'Premissas Operacionais'!#REF!,$AS125))*$AU125/1000-AJ125</f>
        <v>#REF!</v>
      </c>
      <c r="BY125" s="98" t="e">
        <f>(SUMIFS('Premissas Operacionais'!AK$89:AK$247,'Premissas Operacionais'!#REF!,#REF!,'Premissas Operacionais'!#REF!,#REF!)+SUMIFS('Premissas Operacionais'!AK$89:AK$247,'Premissas Operacionais'!#REF!,#REF!,'Premissas Operacionais'!#REF!,$AS125))*$AU125/1000-AK125</f>
        <v>#REF!</v>
      </c>
      <c r="BZ125" s="98" t="e">
        <f>(SUMIFS('Premissas Operacionais'!AL$89:AL$247,'Premissas Operacionais'!#REF!,#REF!,'Premissas Operacionais'!#REF!,#REF!)+SUMIFS('Premissas Operacionais'!AL$89:AL$247,'Premissas Operacionais'!#REF!,#REF!,'Premissas Operacionais'!#REF!,$AS125))*$AU125/1000-AL125</f>
        <v>#REF!</v>
      </c>
      <c r="CA125" s="98" t="e">
        <f>(SUMIFS('Premissas Operacionais'!AM$89:AM$247,'Premissas Operacionais'!#REF!,#REF!,'Premissas Operacionais'!#REF!,#REF!)+SUMIFS('Premissas Operacionais'!AM$89:AM$247,'Premissas Operacionais'!#REF!,#REF!,'Premissas Operacionais'!#REF!,$AS125))*$AU125/1000-AM125</f>
        <v>#REF!</v>
      </c>
      <c r="CB125" s="98" t="e">
        <f>(SUMIFS('Premissas Operacionais'!AN$89:AN$247,'Premissas Operacionais'!#REF!,#REF!,'Premissas Operacionais'!#REF!,#REF!)+SUMIFS('Premissas Operacionais'!AN$89:AN$247,'Premissas Operacionais'!#REF!,#REF!,'Premissas Operacionais'!#REF!,$AS125))*$AU125/1000-AN125</f>
        <v>#REF!</v>
      </c>
      <c r="CC125" s="98" t="e">
        <f>(SUMIFS('Premissas Operacionais'!AO$89:AO$247,'Premissas Operacionais'!#REF!,#REF!,'Premissas Operacionais'!#REF!,#REF!)+SUMIFS('Premissas Operacionais'!AO$89:AO$247,'Premissas Operacionais'!#REF!,#REF!,'Premissas Operacionais'!#REF!,$AS125))*$AU125/1000-AO125</f>
        <v>#REF!</v>
      </c>
      <c r="CD125" s="98" t="e">
        <f>(SUMIFS('Premissas Operacionais'!AP$89:AP$247,'Premissas Operacionais'!#REF!,#REF!,'Premissas Operacionais'!#REF!,#REF!)+SUMIFS('Premissas Operacionais'!AP$89:AP$247,'Premissas Operacionais'!#REF!,#REF!,'Premissas Operacionais'!#REF!,$AS125))*$AU125/1000-AP125</f>
        <v>#REF!</v>
      </c>
    </row>
    <row r="126" spans="2:82">
      <c r="B126" s="5"/>
      <c r="F126" s="65" t="s">
        <v>49</v>
      </c>
      <c r="G126" s="90">
        <f t="shared" si="22"/>
        <v>1391354.5295338768</v>
      </c>
      <c r="H126" s="77">
        <v>30119.86533133265</v>
      </c>
      <c r="I126" s="77">
        <v>30300.993765154242</v>
      </c>
      <c r="J126" s="77">
        <v>32858.1225676131</v>
      </c>
      <c r="K126" s="77">
        <v>35220.487996765034</v>
      </c>
      <c r="L126" s="77">
        <v>38149.622977389947</v>
      </c>
      <c r="M126" s="77">
        <v>40343.70690664713</v>
      </c>
      <c r="N126" s="77">
        <v>42690.460529026954</v>
      </c>
      <c r="O126" s="77">
        <v>42228.73473914378</v>
      </c>
      <c r="P126" s="77">
        <v>41975.81141499745</v>
      </c>
      <c r="Q126" s="77">
        <v>41246.819898437396</v>
      </c>
      <c r="R126" s="77">
        <v>40658.955713185744</v>
      </c>
      <c r="S126" s="77">
        <v>40747.268903318312</v>
      </c>
      <c r="T126" s="77">
        <v>40835.582093450874</v>
      </c>
      <c r="U126" s="77">
        <v>40923.919835485074</v>
      </c>
      <c r="V126" s="77">
        <v>41012.233025617636</v>
      </c>
      <c r="W126" s="77">
        <v>41029.296597244582</v>
      </c>
      <c r="X126" s="77">
        <v>41046.335616969911</v>
      </c>
      <c r="Y126" s="77">
        <v>41063.399188596857</v>
      </c>
      <c r="Z126" s="77">
        <v>41080.462760223811</v>
      </c>
      <c r="AA126" s="77">
        <v>41097.526331850757</v>
      </c>
      <c r="AB126" s="77">
        <v>41050.190265524485</v>
      </c>
      <c r="AC126" s="77">
        <v>41002.854199198213</v>
      </c>
      <c r="AD126" s="77">
        <v>40955.542684773573</v>
      </c>
      <c r="AE126" s="77">
        <v>40908.206618447308</v>
      </c>
      <c r="AF126" s="77">
        <v>40860.870552121029</v>
      </c>
      <c r="AG126" s="77">
        <v>40753.922468657744</v>
      </c>
      <c r="AH126" s="77">
        <v>40646.94983329282</v>
      </c>
      <c r="AI126" s="77">
        <v>40540.001749829527</v>
      </c>
      <c r="AJ126" s="77">
        <v>40433.053666366235</v>
      </c>
      <c r="AK126" s="77">
        <v>40326.105582902943</v>
      </c>
      <c r="AL126" s="77">
        <v>40167.205675608529</v>
      </c>
      <c r="AM126" s="77">
        <v>40008.330320215755</v>
      </c>
      <c r="AN126" s="77">
        <v>39849.454964822959</v>
      </c>
      <c r="AO126" s="77">
        <v>39690.555057528552</v>
      </c>
      <c r="AP126" s="77">
        <v>39531.679702135763</v>
      </c>
      <c r="AQ126" s="8"/>
      <c r="AS126" s="21" t="s">
        <v>99</v>
      </c>
      <c r="AT126" s="21" t="s">
        <v>69</v>
      </c>
      <c r="AU126" s="99" t="e">
        <f>SUMIFS($H$21:$H$67,#REF!,#REF!,#REF!,AT126)</f>
        <v>#REF!</v>
      </c>
      <c r="AV126" s="98" t="e">
        <f>(SUMIFS('Premissas Operacionais'!H$89:H$247,'Premissas Operacionais'!#REF!,#REF!,'Premissas Operacionais'!#REF!,#REF!)+SUMIFS('Premissas Operacionais'!H$89:H$247,'Premissas Operacionais'!#REF!,#REF!,'Premissas Operacionais'!#REF!,$AS126))*$AU126/1000-H126</f>
        <v>#REF!</v>
      </c>
      <c r="AW126" s="98" t="e">
        <f>(SUMIFS('Premissas Operacionais'!I$89:I$247,'Premissas Operacionais'!#REF!,#REF!,'Premissas Operacionais'!#REF!,#REF!)+SUMIFS('Premissas Operacionais'!I$89:I$247,'Premissas Operacionais'!#REF!,#REF!,'Premissas Operacionais'!#REF!,$AS126))*$AU126/1000-I126</f>
        <v>#REF!</v>
      </c>
      <c r="AX126" s="98" t="e">
        <f>(SUMIFS('Premissas Operacionais'!J$89:J$247,'Premissas Operacionais'!#REF!,#REF!,'Premissas Operacionais'!#REF!,#REF!)+SUMIFS('Premissas Operacionais'!J$89:J$247,'Premissas Operacionais'!#REF!,#REF!,'Premissas Operacionais'!#REF!,$AS126))*$AU126/1000-J126</f>
        <v>#REF!</v>
      </c>
      <c r="AY126" s="98" t="e">
        <f>(SUMIFS('Premissas Operacionais'!K$89:K$247,'Premissas Operacionais'!#REF!,#REF!,'Premissas Operacionais'!#REF!,#REF!)+SUMIFS('Premissas Operacionais'!K$89:K$247,'Premissas Operacionais'!#REF!,#REF!,'Premissas Operacionais'!#REF!,$AS126))*$AU126/1000-K126</f>
        <v>#REF!</v>
      </c>
      <c r="AZ126" s="98" t="e">
        <f>(SUMIFS('Premissas Operacionais'!L$89:L$247,'Premissas Operacionais'!#REF!,#REF!,'Premissas Operacionais'!#REF!,#REF!)+SUMIFS('Premissas Operacionais'!L$89:L$247,'Premissas Operacionais'!#REF!,#REF!,'Premissas Operacionais'!#REF!,$AS126))*$AU126/1000-L126</f>
        <v>#REF!</v>
      </c>
      <c r="BA126" s="98" t="e">
        <f>(SUMIFS('Premissas Operacionais'!M$89:M$247,'Premissas Operacionais'!#REF!,#REF!,'Premissas Operacionais'!#REF!,#REF!)+SUMIFS('Premissas Operacionais'!M$89:M$247,'Premissas Operacionais'!#REF!,#REF!,'Premissas Operacionais'!#REF!,$AS126))*$AU126/1000-M126</f>
        <v>#REF!</v>
      </c>
      <c r="BB126" s="98" t="e">
        <f>(SUMIFS('Premissas Operacionais'!N$89:N$247,'Premissas Operacionais'!#REF!,#REF!,'Premissas Operacionais'!#REF!,#REF!)+SUMIFS('Premissas Operacionais'!N$89:N$247,'Premissas Operacionais'!#REF!,#REF!,'Premissas Operacionais'!#REF!,$AS126))*$AU126/1000-N126</f>
        <v>#REF!</v>
      </c>
      <c r="BC126" s="98" t="e">
        <f>(SUMIFS('Premissas Operacionais'!O$89:O$247,'Premissas Operacionais'!#REF!,#REF!,'Premissas Operacionais'!#REF!,#REF!)+SUMIFS('Premissas Operacionais'!O$89:O$247,'Premissas Operacionais'!#REF!,#REF!,'Premissas Operacionais'!#REF!,$AS126))*$AU126/1000-O126</f>
        <v>#REF!</v>
      </c>
      <c r="BD126" s="98" t="e">
        <f>(SUMIFS('Premissas Operacionais'!P$89:P$247,'Premissas Operacionais'!#REF!,#REF!,'Premissas Operacionais'!#REF!,#REF!)+SUMIFS('Premissas Operacionais'!P$89:P$247,'Premissas Operacionais'!#REF!,#REF!,'Premissas Operacionais'!#REF!,$AS126))*$AU126/1000-P126</f>
        <v>#REF!</v>
      </c>
      <c r="BE126" s="98" t="e">
        <f>(SUMIFS('Premissas Operacionais'!Q$89:Q$247,'Premissas Operacionais'!#REF!,#REF!,'Premissas Operacionais'!#REF!,#REF!)+SUMIFS('Premissas Operacionais'!Q$89:Q$247,'Premissas Operacionais'!#REF!,#REF!,'Premissas Operacionais'!#REF!,$AS126))*$AU126/1000-Q126</f>
        <v>#REF!</v>
      </c>
      <c r="BF126" s="98" t="e">
        <f>(SUMIFS('Premissas Operacionais'!R$89:R$247,'Premissas Operacionais'!#REF!,#REF!,'Premissas Operacionais'!#REF!,#REF!)+SUMIFS('Premissas Operacionais'!R$89:R$247,'Premissas Operacionais'!#REF!,#REF!,'Premissas Operacionais'!#REF!,$AS126))*$AU126/1000-R126</f>
        <v>#REF!</v>
      </c>
      <c r="BG126" s="98" t="e">
        <f>(SUMIFS('Premissas Operacionais'!S$89:S$247,'Premissas Operacionais'!#REF!,#REF!,'Premissas Operacionais'!#REF!,#REF!)+SUMIFS('Premissas Operacionais'!S$89:S$247,'Premissas Operacionais'!#REF!,#REF!,'Premissas Operacionais'!#REF!,$AS126))*$AU126/1000-S126</f>
        <v>#REF!</v>
      </c>
      <c r="BH126" s="98" t="e">
        <f>(SUMIFS('Premissas Operacionais'!T$89:T$247,'Premissas Operacionais'!#REF!,#REF!,'Premissas Operacionais'!#REF!,#REF!)+SUMIFS('Premissas Operacionais'!T$89:T$247,'Premissas Operacionais'!#REF!,#REF!,'Premissas Operacionais'!#REF!,$AS126))*$AU126/1000-T126</f>
        <v>#REF!</v>
      </c>
      <c r="BI126" s="98" t="e">
        <f>(SUMIFS('Premissas Operacionais'!U$89:U$247,'Premissas Operacionais'!#REF!,#REF!,'Premissas Operacionais'!#REF!,#REF!)+SUMIFS('Premissas Operacionais'!U$89:U$247,'Premissas Operacionais'!#REF!,#REF!,'Premissas Operacionais'!#REF!,$AS126))*$AU126/1000-U126</f>
        <v>#REF!</v>
      </c>
      <c r="BJ126" s="98" t="e">
        <f>(SUMIFS('Premissas Operacionais'!V$89:V$247,'Premissas Operacionais'!#REF!,#REF!,'Premissas Operacionais'!#REF!,#REF!)+SUMIFS('Premissas Operacionais'!V$89:V$247,'Premissas Operacionais'!#REF!,#REF!,'Premissas Operacionais'!#REF!,$AS126))*$AU126/1000-V126</f>
        <v>#REF!</v>
      </c>
      <c r="BK126" s="98" t="e">
        <f>(SUMIFS('Premissas Operacionais'!W$89:W$247,'Premissas Operacionais'!#REF!,#REF!,'Premissas Operacionais'!#REF!,#REF!)+SUMIFS('Premissas Operacionais'!W$89:W$247,'Premissas Operacionais'!#REF!,#REF!,'Premissas Operacionais'!#REF!,$AS126))*$AU126/1000-W126</f>
        <v>#REF!</v>
      </c>
      <c r="BL126" s="98" t="e">
        <f>(SUMIFS('Premissas Operacionais'!X$89:X$247,'Premissas Operacionais'!#REF!,#REF!,'Premissas Operacionais'!#REF!,#REF!)+SUMIFS('Premissas Operacionais'!X$89:X$247,'Premissas Operacionais'!#REF!,#REF!,'Premissas Operacionais'!#REF!,$AS126))*$AU126/1000-X126</f>
        <v>#REF!</v>
      </c>
      <c r="BM126" s="98" t="e">
        <f>(SUMIFS('Premissas Operacionais'!Y$89:Y$247,'Premissas Operacionais'!#REF!,#REF!,'Premissas Operacionais'!#REF!,#REF!)+SUMIFS('Premissas Operacionais'!Y$89:Y$247,'Premissas Operacionais'!#REF!,#REF!,'Premissas Operacionais'!#REF!,$AS126))*$AU126/1000-Y126</f>
        <v>#REF!</v>
      </c>
      <c r="BN126" s="98" t="e">
        <f>(SUMIFS('Premissas Operacionais'!Z$89:Z$247,'Premissas Operacionais'!#REF!,#REF!,'Premissas Operacionais'!#REF!,#REF!)+SUMIFS('Premissas Operacionais'!Z$89:Z$247,'Premissas Operacionais'!#REF!,#REF!,'Premissas Operacionais'!#REF!,$AS126))*$AU126/1000-Z126</f>
        <v>#REF!</v>
      </c>
      <c r="BO126" s="98" t="e">
        <f>(SUMIFS('Premissas Operacionais'!AA$89:AA$247,'Premissas Operacionais'!#REF!,#REF!,'Premissas Operacionais'!#REF!,#REF!)+SUMIFS('Premissas Operacionais'!AA$89:AA$247,'Premissas Operacionais'!#REF!,#REF!,'Premissas Operacionais'!#REF!,$AS126))*$AU126/1000-AA126</f>
        <v>#REF!</v>
      </c>
      <c r="BP126" s="98" t="e">
        <f>(SUMIFS('Premissas Operacionais'!AB$89:AB$247,'Premissas Operacionais'!#REF!,#REF!,'Premissas Operacionais'!#REF!,#REF!)+SUMIFS('Premissas Operacionais'!AB$89:AB$247,'Premissas Operacionais'!#REF!,#REF!,'Premissas Operacionais'!#REF!,$AS126))*$AU126/1000-AB126</f>
        <v>#REF!</v>
      </c>
      <c r="BQ126" s="98" t="e">
        <f>(SUMIFS('Premissas Operacionais'!AC$89:AC$247,'Premissas Operacionais'!#REF!,#REF!,'Premissas Operacionais'!#REF!,#REF!)+SUMIFS('Premissas Operacionais'!AC$89:AC$247,'Premissas Operacionais'!#REF!,#REF!,'Premissas Operacionais'!#REF!,$AS126))*$AU126/1000-AC126</f>
        <v>#REF!</v>
      </c>
      <c r="BR126" s="98" t="e">
        <f>(SUMIFS('Premissas Operacionais'!AD$89:AD$247,'Premissas Operacionais'!#REF!,#REF!,'Premissas Operacionais'!#REF!,#REF!)+SUMIFS('Premissas Operacionais'!AD$89:AD$247,'Premissas Operacionais'!#REF!,#REF!,'Premissas Operacionais'!#REF!,$AS126))*$AU126/1000-AD126</f>
        <v>#REF!</v>
      </c>
      <c r="BS126" s="98" t="e">
        <f>(SUMIFS('Premissas Operacionais'!AE$89:AE$247,'Premissas Operacionais'!#REF!,#REF!,'Premissas Operacionais'!#REF!,#REF!)+SUMIFS('Premissas Operacionais'!AE$89:AE$247,'Premissas Operacionais'!#REF!,#REF!,'Premissas Operacionais'!#REF!,$AS126))*$AU126/1000-AE126</f>
        <v>#REF!</v>
      </c>
      <c r="BT126" s="98" t="e">
        <f>(SUMIFS('Premissas Operacionais'!AF$89:AF$247,'Premissas Operacionais'!#REF!,#REF!,'Premissas Operacionais'!#REF!,#REF!)+SUMIFS('Premissas Operacionais'!AF$89:AF$247,'Premissas Operacionais'!#REF!,#REF!,'Premissas Operacionais'!#REF!,$AS126))*$AU126/1000-AF126</f>
        <v>#REF!</v>
      </c>
      <c r="BU126" s="98" t="e">
        <f>(SUMIFS('Premissas Operacionais'!AG$89:AG$247,'Premissas Operacionais'!#REF!,#REF!,'Premissas Operacionais'!#REF!,#REF!)+SUMIFS('Premissas Operacionais'!AG$89:AG$247,'Premissas Operacionais'!#REF!,#REF!,'Premissas Operacionais'!#REF!,$AS126))*$AU126/1000-AG126</f>
        <v>#REF!</v>
      </c>
      <c r="BV126" s="98" t="e">
        <f>(SUMIFS('Premissas Operacionais'!AH$89:AH$247,'Premissas Operacionais'!#REF!,#REF!,'Premissas Operacionais'!#REF!,#REF!)+SUMIFS('Premissas Operacionais'!AH$89:AH$247,'Premissas Operacionais'!#REF!,#REF!,'Premissas Operacionais'!#REF!,$AS126))*$AU126/1000-AH126</f>
        <v>#REF!</v>
      </c>
      <c r="BW126" s="98" t="e">
        <f>(SUMIFS('Premissas Operacionais'!AI$89:AI$247,'Premissas Operacionais'!#REF!,#REF!,'Premissas Operacionais'!#REF!,#REF!)+SUMIFS('Premissas Operacionais'!AI$89:AI$247,'Premissas Operacionais'!#REF!,#REF!,'Premissas Operacionais'!#REF!,$AS126))*$AU126/1000-AI126</f>
        <v>#REF!</v>
      </c>
      <c r="BX126" s="98" t="e">
        <f>(SUMIFS('Premissas Operacionais'!AJ$89:AJ$247,'Premissas Operacionais'!#REF!,#REF!,'Premissas Operacionais'!#REF!,#REF!)+SUMIFS('Premissas Operacionais'!AJ$89:AJ$247,'Premissas Operacionais'!#REF!,#REF!,'Premissas Operacionais'!#REF!,$AS126))*$AU126/1000-AJ126</f>
        <v>#REF!</v>
      </c>
      <c r="BY126" s="98" t="e">
        <f>(SUMIFS('Premissas Operacionais'!AK$89:AK$247,'Premissas Operacionais'!#REF!,#REF!,'Premissas Operacionais'!#REF!,#REF!)+SUMIFS('Premissas Operacionais'!AK$89:AK$247,'Premissas Operacionais'!#REF!,#REF!,'Premissas Operacionais'!#REF!,$AS126))*$AU126/1000-AK126</f>
        <v>#REF!</v>
      </c>
      <c r="BZ126" s="98" t="e">
        <f>(SUMIFS('Premissas Operacionais'!AL$89:AL$247,'Premissas Operacionais'!#REF!,#REF!,'Premissas Operacionais'!#REF!,#REF!)+SUMIFS('Premissas Operacionais'!AL$89:AL$247,'Premissas Operacionais'!#REF!,#REF!,'Premissas Operacionais'!#REF!,$AS126))*$AU126/1000-AL126</f>
        <v>#REF!</v>
      </c>
      <c r="CA126" s="98" t="e">
        <f>(SUMIFS('Premissas Operacionais'!AM$89:AM$247,'Premissas Operacionais'!#REF!,#REF!,'Premissas Operacionais'!#REF!,#REF!)+SUMIFS('Premissas Operacionais'!AM$89:AM$247,'Premissas Operacionais'!#REF!,#REF!,'Premissas Operacionais'!#REF!,$AS126))*$AU126/1000-AM126</f>
        <v>#REF!</v>
      </c>
      <c r="CB126" s="98" t="e">
        <f>(SUMIFS('Premissas Operacionais'!AN$89:AN$247,'Premissas Operacionais'!#REF!,#REF!,'Premissas Operacionais'!#REF!,#REF!)+SUMIFS('Premissas Operacionais'!AN$89:AN$247,'Premissas Operacionais'!#REF!,#REF!,'Premissas Operacionais'!#REF!,$AS126))*$AU126/1000-AN126</f>
        <v>#REF!</v>
      </c>
      <c r="CC126" s="98" t="e">
        <f>(SUMIFS('Premissas Operacionais'!AO$89:AO$247,'Premissas Operacionais'!#REF!,#REF!,'Premissas Operacionais'!#REF!,#REF!)+SUMIFS('Premissas Operacionais'!AO$89:AO$247,'Premissas Operacionais'!#REF!,#REF!,'Premissas Operacionais'!#REF!,$AS126))*$AU126/1000-AO126</f>
        <v>#REF!</v>
      </c>
      <c r="CD126" s="98" t="e">
        <f>(SUMIFS('Premissas Operacionais'!AP$89:AP$247,'Premissas Operacionais'!#REF!,#REF!,'Premissas Operacionais'!#REF!,#REF!)+SUMIFS('Premissas Operacionais'!AP$89:AP$247,'Premissas Operacionais'!#REF!,#REF!,'Premissas Operacionais'!#REF!,$AS126))*$AU126/1000-AP126</f>
        <v>#REF!</v>
      </c>
    </row>
    <row r="127" spans="2:82">
      <c r="B127" s="5"/>
      <c r="F127" s="65" t="s">
        <v>50</v>
      </c>
      <c r="G127" s="90">
        <f t="shared" si="22"/>
        <v>2533848.1302502253</v>
      </c>
      <c r="H127" s="77">
        <v>54852.421027984747</v>
      </c>
      <c r="I127" s="77">
        <v>55182.280839867293</v>
      </c>
      <c r="J127" s="77">
        <v>59839.164400012138</v>
      </c>
      <c r="K127" s="77">
        <v>64141.357046504439</v>
      </c>
      <c r="L127" s="77">
        <v>69475.715066953358</v>
      </c>
      <c r="M127" s="77">
        <v>73471.443936735304</v>
      </c>
      <c r="N127" s="77">
        <v>77745.205333995516</v>
      </c>
      <c r="O127" s="77">
        <v>76904.339110075089</v>
      </c>
      <c r="P127" s="77">
        <v>76443.730919724389</v>
      </c>
      <c r="Q127" s="77">
        <v>75116.137016089473</v>
      </c>
      <c r="R127" s="77">
        <v>74045.555410163361</v>
      </c>
      <c r="S127" s="77">
        <v>74206.385886468182</v>
      </c>
      <c r="T127" s="77">
        <v>74367.216362773048</v>
      </c>
      <c r="U127" s="77">
        <v>74528.091551470512</v>
      </c>
      <c r="V127" s="77">
        <v>74688.922027775378</v>
      </c>
      <c r="W127" s="77">
        <v>74719.997140656065</v>
      </c>
      <c r="X127" s="77">
        <v>74751.02754114414</v>
      </c>
      <c r="Y127" s="77">
        <v>74782.102654024828</v>
      </c>
      <c r="Z127" s="77">
        <v>74813.17776690553</v>
      </c>
      <c r="AA127" s="77">
        <v>74844.252879786232</v>
      </c>
      <c r="AB127" s="77">
        <v>74758.047386787686</v>
      </c>
      <c r="AC127" s="77">
        <v>74671.841893789155</v>
      </c>
      <c r="AD127" s="77">
        <v>74585.681113183251</v>
      </c>
      <c r="AE127" s="77">
        <v>74499.475620184705</v>
      </c>
      <c r="AF127" s="77">
        <v>74413.270127186159</v>
      </c>
      <c r="AG127" s="77">
        <v>74218.502944872031</v>
      </c>
      <c r="AH127" s="77">
        <v>74023.69105016526</v>
      </c>
      <c r="AI127" s="77">
        <v>73828.923867851132</v>
      </c>
      <c r="AJ127" s="77">
        <v>73634.156685537004</v>
      </c>
      <c r="AK127" s="77">
        <v>73439.389503222876</v>
      </c>
      <c r="AL127" s="77">
        <v>73150.010898095017</v>
      </c>
      <c r="AM127" s="77">
        <v>72860.677005359772</v>
      </c>
      <c r="AN127" s="77">
        <v>72571.343112624527</v>
      </c>
      <c r="AO127" s="77">
        <v>72281.964507496639</v>
      </c>
      <c r="AP127" s="77">
        <v>71992.63061476138</v>
      </c>
      <c r="AQ127" s="8"/>
      <c r="AS127" s="21" t="s">
        <v>100</v>
      </c>
      <c r="AT127" s="21" t="s">
        <v>70</v>
      </c>
      <c r="AU127" s="99" t="e">
        <f>SUMIFS($H$21:$H$67,#REF!,#REF!,#REF!,AT127)</f>
        <v>#REF!</v>
      </c>
      <c r="AV127" s="98" t="e">
        <f>(SUMIFS('Premissas Operacionais'!H$89:H$247,'Premissas Operacionais'!#REF!,#REF!,'Premissas Operacionais'!#REF!,#REF!)+SUMIFS('Premissas Operacionais'!H$89:H$247,'Premissas Operacionais'!#REF!,#REF!,'Premissas Operacionais'!#REF!,$AS127))*$AU127/1000-H127</f>
        <v>#REF!</v>
      </c>
      <c r="AW127" s="98" t="e">
        <f>(SUMIFS('Premissas Operacionais'!I$89:I$247,'Premissas Operacionais'!#REF!,#REF!,'Premissas Operacionais'!#REF!,#REF!)+SUMIFS('Premissas Operacionais'!I$89:I$247,'Premissas Operacionais'!#REF!,#REF!,'Premissas Operacionais'!#REF!,$AS127))*$AU127/1000-I127</f>
        <v>#REF!</v>
      </c>
      <c r="AX127" s="98" t="e">
        <f>(SUMIFS('Premissas Operacionais'!J$89:J$247,'Premissas Operacionais'!#REF!,#REF!,'Premissas Operacionais'!#REF!,#REF!)+SUMIFS('Premissas Operacionais'!J$89:J$247,'Premissas Operacionais'!#REF!,#REF!,'Premissas Operacionais'!#REF!,$AS127))*$AU127/1000-J127</f>
        <v>#REF!</v>
      </c>
      <c r="AY127" s="98" t="e">
        <f>(SUMIFS('Premissas Operacionais'!K$89:K$247,'Premissas Operacionais'!#REF!,#REF!,'Premissas Operacionais'!#REF!,#REF!)+SUMIFS('Premissas Operacionais'!K$89:K$247,'Premissas Operacionais'!#REF!,#REF!,'Premissas Operacionais'!#REF!,$AS127))*$AU127/1000-K127</f>
        <v>#REF!</v>
      </c>
      <c r="AZ127" s="98" t="e">
        <f>(SUMIFS('Premissas Operacionais'!L$89:L$247,'Premissas Operacionais'!#REF!,#REF!,'Premissas Operacionais'!#REF!,#REF!)+SUMIFS('Premissas Operacionais'!L$89:L$247,'Premissas Operacionais'!#REF!,#REF!,'Premissas Operacionais'!#REF!,$AS127))*$AU127/1000-L127</f>
        <v>#REF!</v>
      </c>
      <c r="BA127" s="98" t="e">
        <f>(SUMIFS('Premissas Operacionais'!M$89:M$247,'Premissas Operacionais'!#REF!,#REF!,'Premissas Operacionais'!#REF!,#REF!)+SUMIFS('Premissas Operacionais'!M$89:M$247,'Premissas Operacionais'!#REF!,#REF!,'Premissas Operacionais'!#REF!,$AS127))*$AU127/1000-M127</f>
        <v>#REF!</v>
      </c>
      <c r="BB127" s="98" t="e">
        <f>(SUMIFS('Premissas Operacionais'!N$89:N$247,'Premissas Operacionais'!#REF!,#REF!,'Premissas Operacionais'!#REF!,#REF!)+SUMIFS('Premissas Operacionais'!N$89:N$247,'Premissas Operacionais'!#REF!,#REF!,'Premissas Operacionais'!#REF!,$AS127))*$AU127/1000-N127</f>
        <v>#REF!</v>
      </c>
      <c r="BC127" s="98" t="e">
        <f>(SUMIFS('Premissas Operacionais'!O$89:O$247,'Premissas Operacionais'!#REF!,#REF!,'Premissas Operacionais'!#REF!,#REF!)+SUMIFS('Premissas Operacionais'!O$89:O$247,'Premissas Operacionais'!#REF!,#REF!,'Premissas Operacionais'!#REF!,$AS127))*$AU127/1000-O127</f>
        <v>#REF!</v>
      </c>
      <c r="BD127" s="98" t="e">
        <f>(SUMIFS('Premissas Operacionais'!P$89:P$247,'Premissas Operacionais'!#REF!,#REF!,'Premissas Operacionais'!#REF!,#REF!)+SUMIFS('Premissas Operacionais'!P$89:P$247,'Premissas Operacionais'!#REF!,#REF!,'Premissas Operacionais'!#REF!,$AS127))*$AU127/1000-P127</f>
        <v>#REF!</v>
      </c>
      <c r="BE127" s="98" t="e">
        <f>(SUMIFS('Premissas Operacionais'!Q$89:Q$247,'Premissas Operacionais'!#REF!,#REF!,'Premissas Operacionais'!#REF!,#REF!)+SUMIFS('Premissas Operacionais'!Q$89:Q$247,'Premissas Operacionais'!#REF!,#REF!,'Premissas Operacionais'!#REF!,$AS127))*$AU127/1000-Q127</f>
        <v>#REF!</v>
      </c>
      <c r="BF127" s="98" t="e">
        <f>(SUMIFS('Premissas Operacionais'!R$89:R$247,'Premissas Operacionais'!#REF!,#REF!,'Premissas Operacionais'!#REF!,#REF!)+SUMIFS('Premissas Operacionais'!R$89:R$247,'Premissas Operacionais'!#REF!,#REF!,'Premissas Operacionais'!#REF!,$AS127))*$AU127/1000-R127</f>
        <v>#REF!</v>
      </c>
      <c r="BG127" s="98" t="e">
        <f>(SUMIFS('Premissas Operacionais'!S$89:S$247,'Premissas Operacionais'!#REF!,#REF!,'Premissas Operacionais'!#REF!,#REF!)+SUMIFS('Premissas Operacionais'!S$89:S$247,'Premissas Operacionais'!#REF!,#REF!,'Premissas Operacionais'!#REF!,$AS127))*$AU127/1000-S127</f>
        <v>#REF!</v>
      </c>
      <c r="BH127" s="98" t="e">
        <f>(SUMIFS('Premissas Operacionais'!T$89:T$247,'Premissas Operacionais'!#REF!,#REF!,'Premissas Operacionais'!#REF!,#REF!)+SUMIFS('Premissas Operacionais'!T$89:T$247,'Premissas Operacionais'!#REF!,#REF!,'Premissas Operacionais'!#REF!,$AS127))*$AU127/1000-T127</f>
        <v>#REF!</v>
      </c>
      <c r="BI127" s="98" t="e">
        <f>(SUMIFS('Premissas Operacionais'!U$89:U$247,'Premissas Operacionais'!#REF!,#REF!,'Premissas Operacionais'!#REF!,#REF!)+SUMIFS('Premissas Operacionais'!U$89:U$247,'Premissas Operacionais'!#REF!,#REF!,'Premissas Operacionais'!#REF!,$AS127))*$AU127/1000-U127</f>
        <v>#REF!</v>
      </c>
      <c r="BJ127" s="98" t="e">
        <f>(SUMIFS('Premissas Operacionais'!V$89:V$247,'Premissas Operacionais'!#REF!,#REF!,'Premissas Operacionais'!#REF!,#REF!)+SUMIFS('Premissas Operacionais'!V$89:V$247,'Premissas Operacionais'!#REF!,#REF!,'Premissas Operacionais'!#REF!,$AS127))*$AU127/1000-V127</f>
        <v>#REF!</v>
      </c>
      <c r="BK127" s="98" t="e">
        <f>(SUMIFS('Premissas Operacionais'!W$89:W$247,'Premissas Operacionais'!#REF!,#REF!,'Premissas Operacionais'!#REF!,#REF!)+SUMIFS('Premissas Operacionais'!W$89:W$247,'Premissas Operacionais'!#REF!,#REF!,'Premissas Operacionais'!#REF!,$AS127))*$AU127/1000-W127</f>
        <v>#REF!</v>
      </c>
      <c r="BL127" s="98" t="e">
        <f>(SUMIFS('Premissas Operacionais'!X$89:X$247,'Premissas Operacionais'!#REF!,#REF!,'Premissas Operacionais'!#REF!,#REF!)+SUMIFS('Premissas Operacionais'!X$89:X$247,'Premissas Operacionais'!#REF!,#REF!,'Premissas Operacionais'!#REF!,$AS127))*$AU127/1000-X127</f>
        <v>#REF!</v>
      </c>
      <c r="BM127" s="98" t="e">
        <f>(SUMIFS('Premissas Operacionais'!Y$89:Y$247,'Premissas Operacionais'!#REF!,#REF!,'Premissas Operacionais'!#REF!,#REF!)+SUMIFS('Premissas Operacionais'!Y$89:Y$247,'Premissas Operacionais'!#REF!,#REF!,'Premissas Operacionais'!#REF!,$AS127))*$AU127/1000-Y127</f>
        <v>#REF!</v>
      </c>
      <c r="BN127" s="98" t="e">
        <f>(SUMIFS('Premissas Operacionais'!Z$89:Z$247,'Premissas Operacionais'!#REF!,#REF!,'Premissas Operacionais'!#REF!,#REF!)+SUMIFS('Premissas Operacionais'!Z$89:Z$247,'Premissas Operacionais'!#REF!,#REF!,'Premissas Operacionais'!#REF!,$AS127))*$AU127/1000-Z127</f>
        <v>#REF!</v>
      </c>
      <c r="BO127" s="98" t="e">
        <f>(SUMIFS('Premissas Operacionais'!AA$89:AA$247,'Premissas Operacionais'!#REF!,#REF!,'Premissas Operacionais'!#REF!,#REF!)+SUMIFS('Premissas Operacionais'!AA$89:AA$247,'Premissas Operacionais'!#REF!,#REF!,'Premissas Operacionais'!#REF!,$AS127))*$AU127/1000-AA127</f>
        <v>#REF!</v>
      </c>
      <c r="BP127" s="98" t="e">
        <f>(SUMIFS('Premissas Operacionais'!AB$89:AB$247,'Premissas Operacionais'!#REF!,#REF!,'Premissas Operacionais'!#REF!,#REF!)+SUMIFS('Premissas Operacionais'!AB$89:AB$247,'Premissas Operacionais'!#REF!,#REF!,'Premissas Operacionais'!#REF!,$AS127))*$AU127/1000-AB127</f>
        <v>#REF!</v>
      </c>
      <c r="BQ127" s="98" t="e">
        <f>(SUMIFS('Premissas Operacionais'!AC$89:AC$247,'Premissas Operacionais'!#REF!,#REF!,'Premissas Operacionais'!#REF!,#REF!)+SUMIFS('Premissas Operacionais'!AC$89:AC$247,'Premissas Operacionais'!#REF!,#REF!,'Premissas Operacionais'!#REF!,$AS127))*$AU127/1000-AC127</f>
        <v>#REF!</v>
      </c>
      <c r="BR127" s="98" t="e">
        <f>(SUMIFS('Premissas Operacionais'!AD$89:AD$247,'Premissas Operacionais'!#REF!,#REF!,'Premissas Operacionais'!#REF!,#REF!)+SUMIFS('Premissas Operacionais'!AD$89:AD$247,'Premissas Operacionais'!#REF!,#REF!,'Premissas Operacionais'!#REF!,$AS127))*$AU127/1000-AD127</f>
        <v>#REF!</v>
      </c>
      <c r="BS127" s="98" t="e">
        <f>(SUMIFS('Premissas Operacionais'!AE$89:AE$247,'Premissas Operacionais'!#REF!,#REF!,'Premissas Operacionais'!#REF!,#REF!)+SUMIFS('Premissas Operacionais'!AE$89:AE$247,'Premissas Operacionais'!#REF!,#REF!,'Premissas Operacionais'!#REF!,$AS127))*$AU127/1000-AE127</f>
        <v>#REF!</v>
      </c>
      <c r="BT127" s="98" t="e">
        <f>(SUMIFS('Premissas Operacionais'!AF$89:AF$247,'Premissas Operacionais'!#REF!,#REF!,'Premissas Operacionais'!#REF!,#REF!)+SUMIFS('Premissas Operacionais'!AF$89:AF$247,'Premissas Operacionais'!#REF!,#REF!,'Premissas Operacionais'!#REF!,$AS127))*$AU127/1000-AF127</f>
        <v>#REF!</v>
      </c>
      <c r="BU127" s="98" t="e">
        <f>(SUMIFS('Premissas Operacionais'!AG$89:AG$247,'Premissas Operacionais'!#REF!,#REF!,'Premissas Operacionais'!#REF!,#REF!)+SUMIFS('Premissas Operacionais'!AG$89:AG$247,'Premissas Operacionais'!#REF!,#REF!,'Premissas Operacionais'!#REF!,$AS127))*$AU127/1000-AG127</f>
        <v>#REF!</v>
      </c>
      <c r="BV127" s="98" t="e">
        <f>(SUMIFS('Premissas Operacionais'!AH$89:AH$247,'Premissas Operacionais'!#REF!,#REF!,'Premissas Operacionais'!#REF!,#REF!)+SUMIFS('Premissas Operacionais'!AH$89:AH$247,'Premissas Operacionais'!#REF!,#REF!,'Premissas Operacionais'!#REF!,$AS127))*$AU127/1000-AH127</f>
        <v>#REF!</v>
      </c>
      <c r="BW127" s="98" t="e">
        <f>(SUMIFS('Premissas Operacionais'!AI$89:AI$247,'Premissas Operacionais'!#REF!,#REF!,'Premissas Operacionais'!#REF!,#REF!)+SUMIFS('Premissas Operacionais'!AI$89:AI$247,'Premissas Operacionais'!#REF!,#REF!,'Premissas Operacionais'!#REF!,$AS127))*$AU127/1000-AI127</f>
        <v>#REF!</v>
      </c>
      <c r="BX127" s="98" t="e">
        <f>(SUMIFS('Premissas Operacionais'!AJ$89:AJ$247,'Premissas Operacionais'!#REF!,#REF!,'Premissas Operacionais'!#REF!,#REF!)+SUMIFS('Premissas Operacionais'!AJ$89:AJ$247,'Premissas Operacionais'!#REF!,#REF!,'Premissas Operacionais'!#REF!,$AS127))*$AU127/1000-AJ127</f>
        <v>#REF!</v>
      </c>
      <c r="BY127" s="98" t="e">
        <f>(SUMIFS('Premissas Operacionais'!AK$89:AK$247,'Premissas Operacionais'!#REF!,#REF!,'Premissas Operacionais'!#REF!,#REF!)+SUMIFS('Premissas Operacionais'!AK$89:AK$247,'Premissas Operacionais'!#REF!,#REF!,'Premissas Operacionais'!#REF!,$AS127))*$AU127/1000-AK127</f>
        <v>#REF!</v>
      </c>
      <c r="BZ127" s="98" t="e">
        <f>(SUMIFS('Premissas Operacionais'!AL$89:AL$247,'Premissas Operacionais'!#REF!,#REF!,'Premissas Operacionais'!#REF!,#REF!)+SUMIFS('Premissas Operacionais'!AL$89:AL$247,'Premissas Operacionais'!#REF!,#REF!,'Premissas Operacionais'!#REF!,$AS127))*$AU127/1000-AL127</f>
        <v>#REF!</v>
      </c>
      <c r="CA127" s="98" t="e">
        <f>(SUMIFS('Premissas Operacionais'!AM$89:AM$247,'Premissas Operacionais'!#REF!,#REF!,'Premissas Operacionais'!#REF!,#REF!)+SUMIFS('Premissas Operacionais'!AM$89:AM$247,'Premissas Operacionais'!#REF!,#REF!,'Premissas Operacionais'!#REF!,$AS127))*$AU127/1000-AM127</f>
        <v>#REF!</v>
      </c>
      <c r="CB127" s="98" t="e">
        <f>(SUMIFS('Premissas Operacionais'!AN$89:AN$247,'Premissas Operacionais'!#REF!,#REF!,'Premissas Operacionais'!#REF!,#REF!)+SUMIFS('Premissas Operacionais'!AN$89:AN$247,'Premissas Operacionais'!#REF!,#REF!,'Premissas Operacionais'!#REF!,$AS127))*$AU127/1000-AN127</f>
        <v>#REF!</v>
      </c>
      <c r="CC127" s="98" t="e">
        <f>(SUMIFS('Premissas Operacionais'!AO$89:AO$247,'Premissas Operacionais'!#REF!,#REF!,'Premissas Operacionais'!#REF!,#REF!)+SUMIFS('Premissas Operacionais'!AO$89:AO$247,'Premissas Operacionais'!#REF!,#REF!,'Premissas Operacionais'!#REF!,$AS127))*$AU127/1000-AO127</f>
        <v>#REF!</v>
      </c>
      <c r="CD127" s="98" t="e">
        <f>(SUMIFS('Premissas Operacionais'!AP$89:AP$247,'Premissas Operacionais'!#REF!,#REF!,'Premissas Operacionais'!#REF!,#REF!)+SUMIFS('Premissas Operacionais'!AP$89:AP$247,'Premissas Operacionais'!#REF!,#REF!,'Premissas Operacionais'!#REF!,$AS127))*$AU127/1000-AP127</f>
        <v>#REF!</v>
      </c>
    </row>
    <row r="128" spans="2:82">
      <c r="B128" s="5"/>
      <c r="F128" s="92" t="s">
        <v>0</v>
      </c>
      <c r="G128" s="91">
        <f t="shared" si="22"/>
        <v>-3831826.4503723541</v>
      </c>
      <c r="H128" s="76">
        <f t="shared" ref="H128:AP128" si="24">-H122*SUMIF($E$10:$E$16,$E121,H$10:H$16)</f>
        <v>-160820</v>
      </c>
      <c r="I128" s="76">
        <f t="shared" si="24"/>
        <v>-154687.51871877117</v>
      </c>
      <c r="J128" s="76">
        <f t="shared" si="24"/>
        <v>-160060.288012409</v>
      </c>
      <c r="K128" s="76">
        <f t="shared" si="24"/>
        <v>-163352.769605779</v>
      </c>
      <c r="L128" s="76">
        <f t="shared" si="24"/>
        <v>-168059.74049465221</v>
      </c>
      <c r="M128" s="76">
        <f t="shared" si="24"/>
        <v>-168357.51461742405</v>
      </c>
      <c r="N128" s="76">
        <f t="shared" si="24"/>
        <v>-168260.45549172463</v>
      </c>
      <c r="O128" s="76">
        <f t="shared" si="24"/>
        <v>-156679.52672957836</v>
      </c>
      <c r="P128" s="76">
        <f t="shared" si="24"/>
        <v>-146230.20795366511</v>
      </c>
      <c r="Q128" s="76">
        <f t="shared" si="24"/>
        <v>-134344.90385206795</v>
      </c>
      <c r="R128" s="76">
        <f t="shared" si="24"/>
        <v>-123217.63925233335</v>
      </c>
      <c r="S128" s="76">
        <f t="shared" si="24"/>
        <v>-114252.73000048775</v>
      </c>
      <c r="T128" s="76">
        <f t="shared" si="24"/>
        <v>-105247.80062354644</v>
      </c>
      <c r="U128" s="76">
        <f t="shared" si="24"/>
        <v>-96202.908837494659</v>
      </c>
      <c r="V128" s="76">
        <f t="shared" si="24"/>
        <v>-87117.933647375277</v>
      </c>
      <c r="W128" s="76">
        <f t="shared" si="24"/>
        <v>-87154.179981483801</v>
      </c>
      <c r="X128" s="76">
        <f t="shared" si="24"/>
        <v>-87190.374162593638</v>
      </c>
      <c r="Y128" s="76">
        <f t="shared" si="24"/>
        <v>-87226.620496702177</v>
      </c>
      <c r="Z128" s="76">
        <f t="shared" si="24"/>
        <v>-87262.866830810686</v>
      </c>
      <c r="AA128" s="76">
        <f t="shared" si="24"/>
        <v>-87299.113164919239</v>
      </c>
      <c r="AB128" s="76">
        <f t="shared" si="24"/>
        <v>-87198.562183392249</v>
      </c>
      <c r="AC128" s="76">
        <f t="shared" si="24"/>
        <v>-87098.011201865243</v>
      </c>
      <c r="AD128" s="76">
        <f t="shared" si="24"/>
        <v>-86997.512373336969</v>
      </c>
      <c r="AE128" s="76">
        <f t="shared" si="24"/>
        <v>-86896.961391809979</v>
      </c>
      <c r="AF128" s="76">
        <f t="shared" si="24"/>
        <v>-86796.410410282988</v>
      </c>
      <c r="AG128" s="76">
        <f t="shared" si="24"/>
        <v>-86569.231947870328</v>
      </c>
      <c r="AH128" s="76">
        <f t="shared" si="24"/>
        <v>-86342.001332458953</v>
      </c>
      <c r="AI128" s="76">
        <f t="shared" si="24"/>
        <v>-86114.822870046308</v>
      </c>
      <c r="AJ128" s="76">
        <f t="shared" si="24"/>
        <v>-85887.644407633648</v>
      </c>
      <c r="AK128" s="76">
        <f t="shared" si="24"/>
        <v>-85660.465945221003</v>
      </c>
      <c r="AL128" s="76">
        <f t="shared" si="24"/>
        <v>-85322.931737522493</v>
      </c>
      <c r="AM128" s="76">
        <f t="shared" si="24"/>
        <v>-84985.449682822727</v>
      </c>
      <c r="AN128" s="76">
        <f t="shared" si="24"/>
        <v>-84647.967628122933</v>
      </c>
      <c r="AO128" s="76">
        <f t="shared" si="24"/>
        <v>-84310.433420424408</v>
      </c>
      <c r="AP128" s="76">
        <f t="shared" si="24"/>
        <v>-83972.951365724628</v>
      </c>
      <c r="AQ128" s="8"/>
    </row>
    <row r="129" spans="2:82">
      <c r="B129" s="5"/>
      <c r="F129" s="92" t="s">
        <v>5</v>
      </c>
      <c r="G129" s="91">
        <f t="shared" si="22"/>
        <v>25746297.977554105</v>
      </c>
      <c r="H129" s="76">
        <f t="shared" ref="H129:AP129" si="25">SUM(H122,H128)</f>
        <v>484180</v>
      </c>
      <c r="I129" s="76">
        <f t="shared" si="25"/>
        <v>493444.54295205767</v>
      </c>
      <c r="J129" s="76">
        <f t="shared" si="25"/>
        <v>541958.51905956015</v>
      </c>
      <c r="K129" s="76">
        <f t="shared" si="25"/>
        <v>588270.40342694637</v>
      </c>
      <c r="L129" s="76">
        <f t="shared" si="25"/>
        <v>645132.55222140672</v>
      </c>
      <c r="M129" s="76">
        <f t="shared" si="25"/>
        <v>690609.39669596357</v>
      </c>
      <c r="N129" s="76">
        <f t="shared" si="25"/>
        <v>739619.70003916323</v>
      </c>
      <c r="O129" s="76">
        <f t="shared" si="25"/>
        <v>740340.66447029728</v>
      </c>
      <c r="P129" s="76">
        <f t="shared" si="25"/>
        <v>745417.40151990205</v>
      </c>
      <c r="Q129" s="76">
        <f t="shared" si="25"/>
        <v>741817.51257446152</v>
      </c>
      <c r="R129" s="76">
        <f t="shared" si="25"/>
        <v>740457.40223598387</v>
      </c>
      <c r="S129" s="76">
        <f t="shared" si="25"/>
        <v>751298.25485169142</v>
      </c>
      <c r="T129" s="76">
        <f t="shared" si="25"/>
        <v>762179.12759249483</v>
      </c>
      <c r="U129" s="76">
        <f t="shared" si="25"/>
        <v>773100.48427239596</v>
      </c>
      <c r="V129" s="76">
        <f t="shared" si="25"/>
        <v>784061.40282637742</v>
      </c>
      <c r="W129" s="76">
        <f t="shared" si="25"/>
        <v>784387.61983335414</v>
      </c>
      <c r="X129" s="76">
        <f t="shared" si="25"/>
        <v>784713.36746334273</v>
      </c>
      <c r="Y129" s="76">
        <f t="shared" si="25"/>
        <v>785039.58447031956</v>
      </c>
      <c r="Z129" s="76">
        <f t="shared" si="25"/>
        <v>785365.80147729616</v>
      </c>
      <c r="AA129" s="76">
        <f t="shared" si="25"/>
        <v>785692.01848427311</v>
      </c>
      <c r="AB129" s="76">
        <f t="shared" si="25"/>
        <v>784787.05965053022</v>
      </c>
      <c r="AC129" s="76">
        <f t="shared" si="25"/>
        <v>783882.1008167871</v>
      </c>
      <c r="AD129" s="76">
        <f t="shared" si="25"/>
        <v>782977.61136003269</v>
      </c>
      <c r="AE129" s="76">
        <f t="shared" si="25"/>
        <v>782072.65252628969</v>
      </c>
      <c r="AF129" s="76">
        <f t="shared" si="25"/>
        <v>781167.6936925468</v>
      </c>
      <c r="AG129" s="76">
        <f t="shared" si="25"/>
        <v>779123.08753083285</v>
      </c>
      <c r="AH129" s="76">
        <f t="shared" si="25"/>
        <v>777078.01199213054</v>
      </c>
      <c r="AI129" s="76">
        <f t="shared" si="25"/>
        <v>775033.4058304166</v>
      </c>
      <c r="AJ129" s="76">
        <f t="shared" si="25"/>
        <v>772988.79966870276</v>
      </c>
      <c r="AK129" s="76">
        <f t="shared" si="25"/>
        <v>770944.19350698893</v>
      </c>
      <c r="AL129" s="76">
        <f t="shared" si="25"/>
        <v>767906.38563770242</v>
      </c>
      <c r="AM129" s="76">
        <f t="shared" si="25"/>
        <v>764869.0471454045</v>
      </c>
      <c r="AN129" s="76">
        <f t="shared" si="25"/>
        <v>761831.70865310635</v>
      </c>
      <c r="AO129" s="76">
        <f t="shared" si="25"/>
        <v>758793.90078381961</v>
      </c>
      <c r="AP129" s="76">
        <f t="shared" si="25"/>
        <v>755756.56229152158</v>
      </c>
      <c r="AQ129" s="8"/>
    </row>
    <row r="130" spans="2:82">
      <c r="B130" s="5"/>
      <c r="G130" s="89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"/>
    </row>
    <row r="131" spans="2:82">
      <c r="B131" s="5"/>
      <c r="E131" s="36">
        <f>E121+1</f>
        <v>7</v>
      </c>
      <c r="F131" s="37" t="str">
        <f>LOOKUP(E131,CAPEX!$E$11:$E$17,CAPEX!$F$11:$F$17)</f>
        <v>Seropedica</v>
      </c>
      <c r="G131" s="91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8"/>
    </row>
    <row r="132" spans="2:82">
      <c r="B132" s="5"/>
      <c r="F132" s="92" t="s">
        <v>46</v>
      </c>
      <c r="G132" s="91">
        <f t="shared" ref="G132:G139" si="26">SUM(H132:AP132)</f>
        <v>4799551.378696938</v>
      </c>
      <c r="H132" s="76">
        <f t="shared" ref="H132:AP132" si="27">SUM(H133:H137)</f>
        <v>33922.344153700629</v>
      </c>
      <c r="I132" s="76">
        <f t="shared" si="27"/>
        <v>34445.60742390716</v>
      </c>
      <c r="J132" s="76">
        <f t="shared" si="27"/>
        <v>55079.282055659256</v>
      </c>
      <c r="K132" s="76">
        <f t="shared" si="27"/>
        <v>80560.345867578973</v>
      </c>
      <c r="L132" s="76">
        <f t="shared" si="27"/>
        <v>109630.05182946386</v>
      </c>
      <c r="M132" s="76">
        <f t="shared" si="27"/>
        <v>142530.9596474024</v>
      </c>
      <c r="N132" s="76">
        <f t="shared" si="27"/>
        <v>154946.53032793751</v>
      </c>
      <c r="O132" s="76">
        <f t="shared" si="27"/>
        <v>152669.57317966898</v>
      </c>
      <c r="P132" s="76">
        <f t="shared" si="27"/>
        <v>149769.15889042878</v>
      </c>
      <c r="Q132" s="76">
        <f t="shared" si="27"/>
        <v>147716.75821841368</v>
      </c>
      <c r="R132" s="76">
        <f t="shared" si="27"/>
        <v>144911.09005325634</v>
      </c>
      <c r="S132" s="76">
        <f t="shared" si="27"/>
        <v>145945.44255656184</v>
      </c>
      <c r="T132" s="76">
        <f t="shared" si="27"/>
        <v>146978.18418301787</v>
      </c>
      <c r="U132" s="76">
        <f t="shared" si="27"/>
        <v>148010.92580947396</v>
      </c>
      <c r="V132" s="76">
        <f t="shared" si="27"/>
        <v>149044.43048285868</v>
      </c>
      <c r="W132" s="76">
        <f t="shared" si="27"/>
        <v>149521.67394524446</v>
      </c>
      <c r="X132" s="76">
        <f t="shared" si="27"/>
        <v>149999.68045455893</v>
      </c>
      <c r="Y132" s="76">
        <f t="shared" si="27"/>
        <v>150476.07608702395</v>
      </c>
      <c r="Z132" s="76">
        <f t="shared" si="27"/>
        <v>150954.08259633841</v>
      </c>
      <c r="AA132" s="76">
        <f t="shared" si="27"/>
        <v>151431.3260587242</v>
      </c>
      <c r="AB132" s="76">
        <f t="shared" si="27"/>
        <v>151463.62837870448</v>
      </c>
      <c r="AC132" s="76">
        <f t="shared" si="27"/>
        <v>151496.69374561345</v>
      </c>
      <c r="AD132" s="76">
        <f t="shared" si="27"/>
        <v>151528.99606559367</v>
      </c>
      <c r="AE132" s="76">
        <f t="shared" si="27"/>
        <v>151562.9092624234</v>
      </c>
      <c r="AF132" s="76">
        <f t="shared" si="27"/>
        <v>151595.21158240366</v>
      </c>
      <c r="AG132" s="76">
        <f t="shared" si="27"/>
        <v>151263.37095142517</v>
      </c>
      <c r="AH132" s="76">
        <f t="shared" si="27"/>
        <v>150932.29336737533</v>
      </c>
      <c r="AI132" s="76">
        <f t="shared" si="27"/>
        <v>150599.6049064761</v>
      </c>
      <c r="AJ132" s="76">
        <f t="shared" si="27"/>
        <v>150267.76427549758</v>
      </c>
      <c r="AK132" s="76">
        <f t="shared" si="27"/>
        <v>149937.53452136851</v>
      </c>
      <c r="AL132" s="76">
        <f t="shared" si="27"/>
        <v>149316.58388741693</v>
      </c>
      <c r="AM132" s="76">
        <f t="shared" si="27"/>
        <v>148694.02237661593</v>
      </c>
      <c r="AN132" s="76">
        <f t="shared" si="27"/>
        <v>148072.3086957357</v>
      </c>
      <c r="AO132" s="76">
        <f t="shared" si="27"/>
        <v>147449.74718493468</v>
      </c>
      <c r="AP132" s="76">
        <f t="shared" si="27"/>
        <v>146827.18567413365</v>
      </c>
      <c r="AQ132" s="8"/>
    </row>
    <row r="133" spans="2:82">
      <c r="B133" s="5"/>
      <c r="F133" s="65" t="s">
        <v>2</v>
      </c>
      <c r="G133" s="90">
        <f t="shared" si="26"/>
        <v>81853.407689495405</v>
      </c>
      <c r="H133" s="77">
        <v>6.6773691259382897</v>
      </c>
      <c r="I133" s="77">
        <v>93.102134564344027</v>
      </c>
      <c r="J133" s="77">
        <v>287.63692619283574</v>
      </c>
      <c r="K133" s="77">
        <v>624.74798546264969</v>
      </c>
      <c r="L133" s="77">
        <v>1129.3398883037976</v>
      </c>
      <c r="M133" s="77">
        <v>1833.1426397979035</v>
      </c>
      <c r="N133" s="77">
        <v>2391.6183788102235</v>
      </c>
      <c r="O133" s="77">
        <v>2751.5256524249999</v>
      </c>
      <c r="P133" s="77">
        <v>2699.2522088481819</v>
      </c>
      <c r="Q133" s="77">
        <v>2662.26230326</v>
      </c>
      <c r="R133" s="77">
        <v>2611.6964454545459</v>
      </c>
      <c r="S133" s="77">
        <v>2630.3383227272725</v>
      </c>
      <c r="T133" s="77">
        <v>2648.9511675681815</v>
      </c>
      <c r="U133" s="77">
        <v>2667.5640124090905</v>
      </c>
      <c r="V133" s="77">
        <v>2686.1906094545452</v>
      </c>
      <c r="W133" s="77">
        <v>2694.7918493863631</v>
      </c>
      <c r="X133" s="77">
        <v>2703.4068415227266</v>
      </c>
      <c r="Y133" s="77">
        <v>2711.9928012272726</v>
      </c>
      <c r="Z133" s="77">
        <v>2720.6077933636361</v>
      </c>
      <c r="AA133" s="77">
        <v>2729.209033295454</v>
      </c>
      <c r="AB133" s="77">
        <v>2729.7912099545451</v>
      </c>
      <c r="AC133" s="77">
        <v>2730.3871388181815</v>
      </c>
      <c r="AD133" s="77">
        <v>2730.9693154772726</v>
      </c>
      <c r="AE133" s="77">
        <v>2731.5805245681818</v>
      </c>
      <c r="AF133" s="77">
        <v>2732.162701227272</v>
      </c>
      <c r="AG133" s="77">
        <v>2726.1820202727267</v>
      </c>
      <c r="AH133" s="77">
        <v>2720.2150915227267</v>
      </c>
      <c r="AI133" s="77">
        <v>2714.219130340909</v>
      </c>
      <c r="AJ133" s="77">
        <v>2708.2384493863638</v>
      </c>
      <c r="AK133" s="77">
        <v>2702.286800863636</v>
      </c>
      <c r="AL133" s="77">
        <v>2691.0955624090911</v>
      </c>
      <c r="AM133" s="77">
        <v>2679.8752915227269</v>
      </c>
      <c r="AN133" s="77">
        <v>2668.6703008636359</v>
      </c>
      <c r="AO133" s="77">
        <v>2657.4500299772726</v>
      </c>
      <c r="AP133" s="77">
        <v>2646.2297590909084</v>
      </c>
      <c r="AQ133" s="8"/>
      <c r="AS133" s="21" t="s">
        <v>96</v>
      </c>
      <c r="AT133" s="21" t="s">
        <v>66</v>
      </c>
      <c r="AU133" s="99" t="e">
        <f>SUMIFS($H$21:$H$67,#REF!,#REF!,#REF!,AT133)</f>
        <v>#REF!</v>
      </c>
      <c r="AV133" s="98" t="e">
        <f>(SUMIFS('Premissas Operacionais'!H$89:H$247,'Premissas Operacionais'!#REF!,#REF!,'Premissas Operacionais'!#REF!,#REF!)+SUMIFS('Premissas Operacionais'!H$89:H$247,'Premissas Operacionais'!#REF!,#REF!,'Premissas Operacionais'!#REF!,$AS133))*$AU133/1000-H133</f>
        <v>#REF!</v>
      </c>
      <c r="AW133" s="98" t="e">
        <f>(SUMIFS('Premissas Operacionais'!I$89:I$247,'Premissas Operacionais'!#REF!,#REF!,'Premissas Operacionais'!#REF!,#REF!)+SUMIFS('Premissas Operacionais'!I$89:I$247,'Premissas Operacionais'!#REF!,#REF!,'Premissas Operacionais'!#REF!,$AS133))*$AU133/1000-I133</f>
        <v>#REF!</v>
      </c>
      <c r="AX133" s="98" t="e">
        <f>(SUMIFS('Premissas Operacionais'!J$89:J$247,'Premissas Operacionais'!#REF!,#REF!,'Premissas Operacionais'!#REF!,#REF!)+SUMIFS('Premissas Operacionais'!J$89:J$247,'Premissas Operacionais'!#REF!,#REF!,'Premissas Operacionais'!#REF!,$AS133))*$AU133/1000-J133</f>
        <v>#REF!</v>
      </c>
      <c r="AY133" s="98" t="e">
        <f>(SUMIFS('Premissas Operacionais'!K$89:K$247,'Premissas Operacionais'!#REF!,#REF!,'Premissas Operacionais'!#REF!,#REF!)+SUMIFS('Premissas Operacionais'!K$89:K$247,'Premissas Operacionais'!#REF!,#REF!,'Premissas Operacionais'!#REF!,$AS133))*$AU133/1000-K133</f>
        <v>#REF!</v>
      </c>
      <c r="AZ133" s="98" t="e">
        <f>(SUMIFS('Premissas Operacionais'!L$89:L$247,'Premissas Operacionais'!#REF!,#REF!,'Premissas Operacionais'!#REF!,#REF!)+SUMIFS('Premissas Operacionais'!L$89:L$247,'Premissas Operacionais'!#REF!,#REF!,'Premissas Operacionais'!#REF!,$AS133))*$AU133/1000-L133</f>
        <v>#REF!</v>
      </c>
      <c r="BA133" s="98" t="e">
        <f>(SUMIFS('Premissas Operacionais'!M$89:M$247,'Premissas Operacionais'!#REF!,#REF!,'Premissas Operacionais'!#REF!,#REF!)+SUMIFS('Premissas Operacionais'!M$89:M$247,'Premissas Operacionais'!#REF!,#REF!,'Premissas Operacionais'!#REF!,$AS133))*$AU133/1000-M133</f>
        <v>#REF!</v>
      </c>
      <c r="BB133" s="98" t="e">
        <f>(SUMIFS('Premissas Operacionais'!N$89:N$247,'Premissas Operacionais'!#REF!,#REF!,'Premissas Operacionais'!#REF!,#REF!)+SUMIFS('Premissas Operacionais'!N$89:N$247,'Premissas Operacionais'!#REF!,#REF!,'Premissas Operacionais'!#REF!,$AS133))*$AU133/1000-N133</f>
        <v>#REF!</v>
      </c>
      <c r="BC133" s="98" t="e">
        <f>(SUMIFS('Premissas Operacionais'!O$89:O$247,'Premissas Operacionais'!#REF!,#REF!,'Premissas Operacionais'!#REF!,#REF!)+SUMIFS('Premissas Operacionais'!O$89:O$247,'Premissas Operacionais'!#REF!,#REF!,'Premissas Operacionais'!#REF!,$AS133))*$AU133/1000-O133</f>
        <v>#REF!</v>
      </c>
      <c r="BD133" s="98" t="e">
        <f>(SUMIFS('Premissas Operacionais'!P$89:P$247,'Premissas Operacionais'!#REF!,#REF!,'Premissas Operacionais'!#REF!,#REF!)+SUMIFS('Premissas Operacionais'!P$89:P$247,'Premissas Operacionais'!#REF!,#REF!,'Premissas Operacionais'!#REF!,$AS133))*$AU133/1000-P133</f>
        <v>#REF!</v>
      </c>
      <c r="BE133" s="98" t="e">
        <f>(SUMIFS('Premissas Operacionais'!Q$89:Q$247,'Premissas Operacionais'!#REF!,#REF!,'Premissas Operacionais'!#REF!,#REF!)+SUMIFS('Premissas Operacionais'!Q$89:Q$247,'Premissas Operacionais'!#REF!,#REF!,'Premissas Operacionais'!#REF!,$AS133))*$AU133/1000-Q133</f>
        <v>#REF!</v>
      </c>
      <c r="BF133" s="98" t="e">
        <f>(SUMIFS('Premissas Operacionais'!R$89:R$247,'Premissas Operacionais'!#REF!,#REF!,'Premissas Operacionais'!#REF!,#REF!)+SUMIFS('Premissas Operacionais'!R$89:R$247,'Premissas Operacionais'!#REF!,#REF!,'Premissas Operacionais'!#REF!,$AS133))*$AU133/1000-R133</f>
        <v>#REF!</v>
      </c>
      <c r="BG133" s="98" t="e">
        <f>(SUMIFS('Premissas Operacionais'!S$89:S$247,'Premissas Operacionais'!#REF!,#REF!,'Premissas Operacionais'!#REF!,#REF!)+SUMIFS('Premissas Operacionais'!S$89:S$247,'Premissas Operacionais'!#REF!,#REF!,'Premissas Operacionais'!#REF!,$AS133))*$AU133/1000-S133</f>
        <v>#REF!</v>
      </c>
      <c r="BH133" s="98" t="e">
        <f>(SUMIFS('Premissas Operacionais'!T$89:T$247,'Premissas Operacionais'!#REF!,#REF!,'Premissas Operacionais'!#REF!,#REF!)+SUMIFS('Premissas Operacionais'!T$89:T$247,'Premissas Operacionais'!#REF!,#REF!,'Premissas Operacionais'!#REF!,$AS133))*$AU133/1000-T133</f>
        <v>#REF!</v>
      </c>
      <c r="BI133" s="98" t="e">
        <f>(SUMIFS('Premissas Operacionais'!U$89:U$247,'Premissas Operacionais'!#REF!,#REF!,'Premissas Operacionais'!#REF!,#REF!)+SUMIFS('Premissas Operacionais'!U$89:U$247,'Premissas Operacionais'!#REF!,#REF!,'Premissas Operacionais'!#REF!,$AS133))*$AU133/1000-U133</f>
        <v>#REF!</v>
      </c>
      <c r="BJ133" s="98" t="e">
        <f>(SUMIFS('Premissas Operacionais'!V$89:V$247,'Premissas Operacionais'!#REF!,#REF!,'Premissas Operacionais'!#REF!,#REF!)+SUMIFS('Premissas Operacionais'!V$89:V$247,'Premissas Operacionais'!#REF!,#REF!,'Premissas Operacionais'!#REF!,$AS133))*$AU133/1000-V133</f>
        <v>#REF!</v>
      </c>
      <c r="BK133" s="98" t="e">
        <f>(SUMIFS('Premissas Operacionais'!W$89:W$247,'Premissas Operacionais'!#REF!,#REF!,'Premissas Operacionais'!#REF!,#REF!)+SUMIFS('Premissas Operacionais'!W$89:W$247,'Premissas Operacionais'!#REF!,#REF!,'Premissas Operacionais'!#REF!,$AS133))*$AU133/1000-W133</f>
        <v>#REF!</v>
      </c>
      <c r="BL133" s="98" t="e">
        <f>(SUMIFS('Premissas Operacionais'!X$89:X$247,'Premissas Operacionais'!#REF!,#REF!,'Premissas Operacionais'!#REF!,#REF!)+SUMIFS('Premissas Operacionais'!X$89:X$247,'Premissas Operacionais'!#REF!,#REF!,'Premissas Operacionais'!#REF!,$AS133))*$AU133/1000-X133</f>
        <v>#REF!</v>
      </c>
      <c r="BM133" s="98" t="e">
        <f>(SUMIFS('Premissas Operacionais'!Y$89:Y$247,'Premissas Operacionais'!#REF!,#REF!,'Premissas Operacionais'!#REF!,#REF!)+SUMIFS('Premissas Operacionais'!Y$89:Y$247,'Premissas Operacionais'!#REF!,#REF!,'Premissas Operacionais'!#REF!,$AS133))*$AU133/1000-Y133</f>
        <v>#REF!</v>
      </c>
      <c r="BN133" s="98" t="e">
        <f>(SUMIFS('Premissas Operacionais'!Z$89:Z$247,'Premissas Operacionais'!#REF!,#REF!,'Premissas Operacionais'!#REF!,#REF!)+SUMIFS('Premissas Operacionais'!Z$89:Z$247,'Premissas Operacionais'!#REF!,#REF!,'Premissas Operacionais'!#REF!,$AS133))*$AU133/1000-Z133</f>
        <v>#REF!</v>
      </c>
      <c r="BO133" s="98" t="e">
        <f>(SUMIFS('Premissas Operacionais'!AA$89:AA$247,'Premissas Operacionais'!#REF!,#REF!,'Premissas Operacionais'!#REF!,#REF!)+SUMIFS('Premissas Operacionais'!AA$89:AA$247,'Premissas Operacionais'!#REF!,#REF!,'Premissas Operacionais'!#REF!,$AS133))*$AU133/1000-AA133</f>
        <v>#REF!</v>
      </c>
      <c r="BP133" s="98" t="e">
        <f>(SUMIFS('Premissas Operacionais'!AB$89:AB$247,'Premissas Operacionais'!#REF!,#REF!,'Premissas Operacionais'!#REF!,#REF!)+SUMIFS('Premissas Operacionais'!AB$89:AB$247,'Premissas Operacionais'!#REF!,#REF!,'Premissas Operacionais'!#REF!,$AS133))*$AU133/1000-AB133</f>
        <v>#REF!</v>
      </c>
      <c r="BQ133" s="98" t="e">
        <f>(SUMIFS('Premissas Operacionais'!AC$89:AC$247,'Premissas Operacionais'!#REF!,#REF!,'Premissas Operacionais'!#REF!,#REF!)+SUMIFS('Premissas Operacionais'!AC$89:AC$247,'Premissas Operacionais'!#REF!,#REF!,'Premissas Operacionais'!#REF!,$AS133))*$AU133/1000-AC133</f>
        <v>#REF!</v>
      </c>
      <c r="BR133" s="98" t="e">
        <f>(SUMIFS('Premissas Operacionais'!AD$89:AD$247,'Premissas Operacionais'!#REF!,#REF!,'Premissas Operacionais'!#REF!,#REF!)+SUMIFS('Premissas Operacionais'!AD$89:AD$247,'Premissas Operacionais'!#REF!,#REF!,'Premissas Operacionais'!#REF!,$AS133))*$AU133/1000-AD133</f>
        <v>#REF!</v>
      </c>
      <c r="BS133" s="98" t="e">
        <f>(SUMIFS('Premissas Operacionais'!AE$89:AE$247,'Premissas Operacionais'!#REF!,#REF!,'Premissas Operacionais'!#REF!,#REF!)+SUMIFS('Premissas Operacionais'!AE$89:AE$247,'Premissas Operacionais'!#REF!,#REF!,'Premissas Operacionais'!#REF!,$AS133))*$AU133/1000-AE133</f>
        <v>#REF!</v>
      </c>
      <c r="BT133" s="98" t="e">
        <f>(SUMIFS('Premissas Operacionais'!AF$89:AF$247,'Premissas Operacionais'!#REF!,#REF!,'Premissas Operacionais'!#REF!,#REF!)+SUMIFS('Premissas Operacionais'!AF$89:AF$247,'Premissas Operacionais'!#REF!,#REF!,'Premissas Operacionais'!#REF!,$AS133))*$AU133/1000-AF133</f>
        <v>#REF!</v>
      </c>
      <c r="BU133" s="98" t="e">
        <f>(SUMIFS('Premissas Operacionais'!AG$89:AG$247,'Premissas Operacionais'!#REF!,#REF!,'Premissas Operacionais'!#REF!,#REF!)+SUMIFS('Premissas Operacionais'!AG$89:AG$247,'Premissas Operacionais'!#REF!,#REF!,'Premissas Operacionais'!#REF!,$AS133))*$AU133/1000-AG133</f>
        <v>#REF!</v>
      </c>
      <c r="BV133" s="98" t="e">
        <f>(SUMIFS('Premissas Operacionais'!AH$89:AH$247,'Premissas Operacionais'!#REF!,#REF!,'Premissas Operacionais'!#REF!,#REF!)+SUMIFS('Premissas Operacionais'!AH$89:AH$247,'Premissas Operacionais'!#REF!,#REF!,'Premissas Operacionais'!#REF!,$AS133))*$AU133/1000-AH133</f>
        <v>#REF!</v>
      </c>
      <c r="BW133" s="98" t="e">
        <f>(SUMIFS('Premissas Operacionais'!AI$89:AI$247,'Premissas Operacionais'!#REF!,#REF!,'Premissas Operacionais'!#REF!,#REF!)+SUMIFS('Premissas Operacionais'!AI$89:AI$247,'Premissas Operacionais'!#REF!,#REF!,'Premissas Operacionais'!#REF!,$AS133))*$AU133/1000-AI133</f>
        <v>#REF!</v>
      </c>
      <c r="BX133" s="98" t="e">
        <f>(SUMIFS('Premissas Operacionais'!AJ$89:AJ$247,'Premissas Operacionais'!#REF!,#REF!,'Premissas Operacionais'!#REF!,#REF!)+SUMIFS('Premissas Operacionais'!AJ$89:AJ$247,'Premissas Operacionais'!#REF!,#REF!,'Premissas Operacionais'!#REF!,$AS133))*$AU133/1000-AJ133</f>
        <v>#REF!</v>
      </c>
      <c r="BY133" s="98" t="e">
        <f>(SUMIFS('Premissas Operacionais'!AK$89:AK$247,'Premissas Operacionais'!#REF!,#REF!,'Premissas Operacionais'!#REF!,#REF!)+SUMIFS('Premissas Operacionais'!AK$89:AK$247,'Premissas Operacionais'!#REF!,#REF!,'Premissas Operacionais'!#REF!,$AS133))*$AU133/1000-AK133</f>
        <v>#REF!</v>
      </c>
      <c r="BZ133" s="98" t="e">
        <f>(SUMIFS('Premissas Operacionais'!AL$89:AL$247,'Premissas Operacionais'!#REF!,#REF!,'Premissas Operacionais'!#REF!,#REF!)+SUMIFS('Premissas Operacionais'!AL$89:AL$247,'Premissas Operacionais'!#REF!,#REF!,'Premissas Operacionais'!#REF!,$AS133))*$AU133/1000-AL133</f>
        <v>#REF!</v>
      </c>
      <c r="CA133" s="98" t="e">
        <f>(SUMIFS('Premissas Operacionais'!AM$89:AM$247,'Premissas Operacionais'!#REF!,#REF!,'Premissas Operacionais'!#REF!,#REF!)+SUMIFS('Premissas Operacionais'!AM$89:AM$247,'Premissas Operacionais'!#REF!,#REF!,'Premissas Operacionais'!#REF!,$AS133))*$AU133/1000-AM133</f>
        <v>#REF!</v>
      </c>
      <c r="CB133" s="98" t="e">
        <f>(SUMIFS('Premissas Operacionais'!AN$89:AN$247,'Premissas Operacionais'!#REF!,#REF!,'Premissas Operacionais'!#REF!,#REF!)+SUMIFS('Premissas Operacionais'!AN$89:AN$247,'Premissas Operacionais'!#REF!,#REF!,'Premissas Operacionais'!#REF!,$AS133))*$AU133/1000-AN133</f>
        <v>#REF!</v>
      </c>
      <c r="CC133" s="98" t="e">
        <f>(SUMIFS('Premissas Operacionais'!AO$89:AO$247,'Premissas Operacionais'!#REF!,#REF!,'Premissas Operacionais'!#REF!,#REF!)+SUMIFS('Premissas Operacionais'!AO$89:AO$247,'Premissas Operacionais'!#REF!,#REF!,'Premissas Operacionais'!#REF!,$AS133))*$AU133/1000-AO133</f>
        <v>#REF!</v>
      </c>
      <c r="CD133" s="98" t="e">
        <f>(SUMIFS('Premissas Operacionais'!AP$89:AP$247,'Premissas Operacionais'!#REF!,#REF!,'Premissas Operacionais'!#REF!,#REF!)+SUMIFS('Premissas Operacionais'!AP$89:AP$247,'Premissas Operacionais'!#REF!,#REF!,'Premissas Operacionais'!#REF!,$AS133))*$AU133/1000-AP133</f>
        <v>#REF!</v>
      </c>
    </row>
    <row r="134" spans="2:82">
      <c r="B134" s="5"/>
      <c r="F134" s="65" t="s">
        <v>47</v>
      </c>
      <c r="G134" s="90">
        <f t="shared" si="26"/>
        <v>1788337.0851497522</v>
      </c>
      <c r="H134" s="77">
        <v>13574.417171003541</v>
      </c>
      <c r="I134" s="77">
        <v>13642.69961771588</v>
      </c>
      <c r="J134" s="77">
        <v>21588.142093792863</v>
      </c>
      <c r="K134" s="77">
        <v>31241.818209351288</v>
      </c>
      <c r="L134" s="77">
        <v>42058.91009426854</v>
      </c>
      <c r="M134" s="77">
        <v>54084.69085245594</v>
      </c>
      <c r="N134" s="77">
        <v>58143.997466400062</v>
      </c>
      <c r="O134" s="77">
        <v>56643.785417999999</v>
      </c>
      <c r="P134" s="77">
        <v>55567.667621890905</v>
      </c>
      <c r="Q134" s="77">
        <v>54806.181617599999</v>
      </c>
      <c r="R134" s="77">
        <v>53765.216727272717</v>
      </c>
      <c r="S134" s="77">
        <v>54148.984363636366</v>
      </c>
      <c r="T134" s="77">
        <v>54532.15432909091</v>
      </c>
      <c r="U134" s="77">
        <v>54915.324294545455</v>
      </c>
      <c r="V134" s="77">
        <v>55298.777367272727</v>
      </c>
      <c r="W134" s="77">
        <v>55475.845238181821</v>
      </c>
      <c r="X134" s="77">
        <v>55653.196216363634</v>
      </c>
      <c r="Y134" s="77">
        <v>55829.949523636358</v>
      </c>
      <c r="Z134" s="77">
        <v>56007.300501818179</v>
      </c>
      <c r="AA134" s="77">
        <v>56184.368372727273</v>
      </c>
      <c r="AB134" s="77">
        <v>56196.353247272724</v>
      </c>
      <c r="AC134" s="77">
        <v>56208.621229090917</v>
      </c>
      <c r="AD134" s="77">
        <v>56220.606103636354</v>
      </c>
      <c r="AE134" s="77">
        <v>56233.188649090909</v>
      </c>
      <c r="AF134" s="77">
        <v>56245.17352363636</v>
      </c>
      <c r="AG134" s="77">
        <v>56122.053316363628</v>
      </c>
      <c r="AH134" s="77">
        <v>55999.216216363639</v>
      </c>
      <c r="AI134" s="77">
        <v>55875.781445454544</v>
      </c>
      <c r="AJ134" s="77">
        <v>55752.661238181812</v>
      </c>
      <c r="AK134" s="77">
        <v>55630.138701818185</v>
      </c>
      <c r="AL134" s="77">
        <v>55399.752294545455</v>
      </c>
      <c r="AM134" s="77">
        <v>55168.768216363635</v>
      </c>
      <c r="AN134" s="77">
        <v>54938.098701818177</v>
      </c>
      <c r="AO134" s="77">
        <v>54707.114623636364</v>
      </c>
      <c r="AP134" s="77">
        <v>54476.130545454536</v>
      </c>
      <c r="AQ134" s="8"/>
      <c r="AS134" s="21" t="s">
        <v>97</v>
      </c>
      <c r="AT134" s="21" t="s">
        <v>67</v>
      </c>
      <c r="AU134" s="99" t="e">
        <f>SUMIFS($H$21:$H$67,#REF!,#REF!,#REF!,AT134)</f>
        <v>#REF!</v>
      </c>
      <c r="AV134" s="98" t="e">
        <f>(SUMIFS('Premissas Operacionais'!H$89:H$247,'Premissas Operacionais'!#REF!,#REF!,'Premissas Operacionais'!#REF!,#REF!)+SUMIFS('Premissas Operacionais'!H$89:H$247,'Premissas Operacionais'!#REF!,#REF!,'Premissas Operacionais'!#REF!,$AS134))*$AU134/1000-H134</f>
        <v>#REF!</v>
      </c>
      <c r="AW134" s="98" t="e">
        <f>(SUMIFS('Premissas Operacionais'!I$89:I$247,'Premissas Operacionais'!#REF!,#REF!,'Premissas Operacionais'!#REF!,#REF!)+SUMIFS('Premissas Operacionais'!I$89:I$247,'Premissas Operacionais'!#REF!,#REF!,'Premissas Operacionais'!#REF!,$AS134))*$AU134/1000-I134</f>
        <v>#REF!</v>
      </c>
      <c r="AX134" s="98" t="e">
        <f>(SUMIFS('Premissas Operacionais'!J$89:J$247,'Premissas Operacionais'!#REF!,#REF!,'Premissas Operacionais'!#REF!,#REF!)+SUMIFS('Premissas Operacionais'!J$89:J$247,'Premissas Operacionais'!#REF!,#REF!,'Premissas Operacionais'!#REF!,$AS134))*$AU134/1000-J134</f>
        <v>#REF!</v>
      </c>
      <c r="AY134" s="98" t="e">
        <f>(SUMIFS('Premissas Operacionais'!K$89:K$247,'Premissas Operacionais'!#REF!,#REF!,'Premissas Operacionais'!#REF!,#REF!)+SUMIFS('Premissas Operacionais'!K$89:K$247,'Premissas Operacionais'!#REF!,#REF!,'Premissas Operacionais'!#REF!,$AS134))*$AU134/1000-K134</f>
        <v>#REF!</v>
      </c>
      <c r="AZ134" s="98" t="e">
        <f>(SUMIFS('Premissas Operacionais'!L$89:L$247,'Premissas Operacionais'!#REF!,#REF!,'Premissas Operacionais'!#REF!,#REF!)+SUMIFS('Premissas Operacionais'!L$89:L$247,'Premissas Operacionais'!#REF!,#REF!,'Premissas Operacionais'!#REF!,$AS134))*$AU134/1000-L134</f>
        <v>#REF!</v>
      </c>
      <c r="BA134" s="98" t="e">
        <f>(SUMIFS('Premissas Operacionais'!M$89:M$247,'Premissas Operacionais'!#REF!,#REF!,'Premissas Operacionais'!#REF!,#REF!)+SUMIFS('Premissas Operacionais'!M$89:M$247,'Premissas Operacionais'!#REF!,#REF!,'Premissas Operacionais'!#REF!,$AS134))*$AU134/1000-M134</f>
        <v>#REF!</v>
      </c>
      <c r="BB134" s="98" t="e">
        <f>(SUMIFS('Premissas Operacionais'!N$89:N$247,'Premissas Operacionais'!#REF!,#REF!,'Premissas Operacionais'!#REF!,#REF!)+SUMIFS('Premissas Operacionais'!N$89:N$247,'Premissas Operacionais'!#REF!,#REF!,'Premissas Operacionais'!#REF!,$AS134))*$AU134/1000-N134</f>
        <v>#REF!</v>
      </c>
      <c r="BC134" s="98" t="e">
        <f>(SUMIFS('Premissas Operacionais'!O$89:O$247,'Premissas Operacionais'!#REF!,#REF!,'Premissas Operacionais'!#REF!,#REF!)+SUMIFS('Premissas Operacionais'!O$89:O$247,'Premissas Operacionais'!#REF!,#REF!,'Premissas Operacionais'!#REF!,$AS134))*$AU134/1000-O134</f>
        <v>#REF!</v>
      </c>
      <c r="BD134" s="98" t="e">
        <f>(SUMIFS('Premissas Operacionais'!P$89:P$247,'Premissas Operacionais'!#REF!,#REF!,'Premissas Operacionais'!#REF!,#REF!)+SUMIFS('Premissas Operacionais'!P$89:P$247,'Premissas Operacionais'!#REF!,#REF!,'Premissas Operacionais'!#REF!,$AS134))*$AU134/1000-P134</f>
        <v>#REF!</v>
      </c>
      <c r="BE134" s="98" t="e">
        <f>(SUMIFS('Premissas Operacionais'!Q$89:Q$247,'Premissas Operacionais'!#REF!,#REF!,'Premissas Operacionais'!#REF!,#REF!)+SUMIFS('Premissas Operacionais'!Q$89:Q$247,'Premissas Operacionais'!#REF!,#REF!,'Premissas Operacionais'!#REF!,$AS134))*$AU134/1000-Q134</f>
        <v>#REF!</v>
      </c>
      <c r="BF134" s="98" t="e">
        <f>(SUMIFS('Premissas Operacionais'!R$89:R$247,'Premissas Operacionais'!#REF!,#REF!,'Premissas Operacionais'!#REF!,#REF!)+SUMIFS('Premissas Operacionais'!R$89:R$247,'Premissas Operacionais'!#REF!,#REF!,'Premissas Operacionais'!#REF!,$AS134))*$AU134/1000-R134</f>
        <v>#REF!</v>
      </c>
      <c r="BG134" s="98" t="e">
        <f>(SUMIFS('Premissas Operacionais'!S$89:S$247,'Premissas Operacionais'!#REF!,#REF!,'Premissas Operacionais'!#REF!,#REF!)+SUMIFS('Premissas Operacionais'!S$89:S$247,'Premissas Operacionais'!#REF!,#REF!,'Premissas Operacionais'!#REF!,$AS134))*$AU134/1000-S134</f>
        <v>#REF!</v>
      </c>
      <c r="BH134" s="98" t="e">
        <f>(SUMIFS('Premissas Operacionais'!T$89:T$247,'Premissas Operacionais'!#REF!,#REF!,'Premissas Operacionais'!#REF!,#REF!)+SUMIFS('Premissas Operacionais'!T$89:T$247,'Premissas Operacionais'!#REF!,#REF!,'Premissas Operacionais'!#REF!,$AS134))*$AU134/1000-T134</f>
        <v>#REF!</v>
      </c>
      <c r="BI134" s="98" t="e">
        <f>(SUMIFS('Premissas Operacionais'!U$89:U$247,'Premissas Operacionais'!#REF!,#REF!,'Premissas Operacionais'!#REF!,#REF!)+SUMIFS('Premissas Operacionais'!U$89:U$247,'Premissas Operacionais'!#REF!,#REF!,'Premissas Operacionais'!#REF!,$AS134))*$AU134/1000-U134</f>
        <v>#REF!</v>
      </c>
      <c r="BJ134" s="98" t="e">
        <f>(SUMIFS('Premissas Operacionais'!V$89:V$247,'Premissas Operacionais'!#REF!,#REF!,'Premissas Operacionais'!#REF!,#REF!)+SUMIFS('Premissas Operacionais'!V$89:V$247,'Premissas Operacionais'!#REF!,#REF!,'Premissas Operacionais'!#REF!,$AS134))*$AU134/1000-V134</f>
        <v>#REF!</v>
      </c>
      <c r="BK134" s="98" t="e">
        <f>(SUMIFS('Premissas Operacionais'!W$89:W$247,'Premissas Operacionais'!#REF!,#REF!,'Premissas Operacionais'!#REF!,#REF!)+SUMIFS('Premissas Operacionais'!W$89:W$247,'Premissas Operacionais'!#REF!,#REF!,'Premissas Operacionais'!#REF!,$AS134))*$AU134/1000-W134</f>
        <v>#REF!</v>
      </c>
      <c r="BL134" s="98" t="e">
        <f>(SUMIFS('Premissas Operacionais'!X$89:X$247,'Premissas Operacionais'!#REF!,#REF!,'Premissas Operacionais'!#REF!,#REF!)+SUMIFS('Premissas Operacionais'!X$89:X$247,'Premissas Operacionais'!#REF!,#REF!,'Premissas Operacionais'!#REF!,$AS134))*$AU134/1000-X134</f>
        <v>#REF!</v>
      </c>
      <c r="BM134" s="98" t="e">
        <f>(SUMIFS('Premissas Operacionais'!Y$89:Y$247,'Premissas Operacionais'!#REF!,#REF!,'Premissas Operacionais'!#REF!,#REF!)+SUMIFS('Premissas Operacionais'!Y$89:Y$247,'Premissas Operacionais'!#REF!,#REF!,'Premissas Operacionais'!#REF!,$AS134))*$AU134/1000-Y134</f>
        <v>#REF!</v>
      </c>
      <c r="BN134" s="98" t="e">
        <f>(SUMIFS('Premissas Operacionais'!Z$89:Z$247,'Premissas Operacionais'!#REF!,#REF!,'Premissas Operacionais'!#REF!,#REF!)+SUMIFS('Premissas Operacionais'!Z$89:Z$247,'Premissas Operacionais'!#REF!,#REF!,'Premissas Operacionais'!#REF!,$AS134))*$AU134/1000-Z134</f>
        <v>#REF!</v>
      </c>
      <c r="BO134" s="98" t="e">
        <f>(SUMIFS('Premissas Operacionais'!AA$89:AA$247,'Premissas Operacionais'!#REF!,#REF!,'Premissas Operacionais'!#REF!,#REF!)+SUMIFS('Premissas Operacionais'!AA$89:AA$247,'Premissas Operacionais'!#REF!,#REF!,'Premissas Operacionais'!#REF!,$AS134))*$AU134/1000-AA134</f>
        <v>#REF!</v>
      </c>
      <c r="BP134" s="98" t="e">
        <f>(SUMIFS('Premissas Operacionais'!AB$89:AB$247,'Premissas Operacionais'!#REF!,#REF!,'Premissas Operacionais'!#REF!,#REF!)+SUMIFS('Premissas Operacionais'!AB$89:AB$247,'Premissas Operacionais'!#REF!,#REF!,'Premissas Operacionais'!#REF!,$AS134))*$AU134/1000-AB134</f>
        <v>#REF!</v>
      </c>
      <c r="BQ134" s="98" t="e">
        <f>(SUMIFS('Premissas Operacionais'!AC$89:AC$247,'Premissas Operacionais'!#REF!,#REF!,'Premissas Operacionais'!#REF!,#REF!)+SUMIFS('Premissas Operacionais'!AC$89:AC$247,'Premissas Operacionais'!#REF!,#REF!,'Premissas Operacionais'!#REF!,$AS134))*$AU134/1000-AC134</f>
        <v>#REF!</v>
      </c>
      <c r="BR134" s="98" t="e">
        <f>(SUMIFS('Premissas Operacionais'!AD$89:AD$247,'Premissas Operacionais'!#REF!,#REF!,'Premissas Operacionais'!#REF!,#REF!)+SUMIFS('Premissas Operacionais'!AD$89:AD$247,'Premissas Operacionais'!#REF!,#REF!,'Premissas Operacionais'!#REF!,$AS134))*$AU134/1000-AD134</f>
        <v>#REF!</v>
      </c>
      <c r="BS134" s="98" t="e">
        <f>(SUMIFS('Premissas Operacionais'!AE$89:AE$247,'Premissas Operacionais'!#REF!,#REF!,'Premissas Operacionais'!#REF!,#REF!)+SUMIFS('Premissas Operacionais'!AE$89:AE$247,'Premissas Operacionais'!#REF!,#REF!,'Premissas Operacionais'!#REF!,$AS134))*$AU134/1000-AE134</f>
        <v>#REF!</v>
      </c>
      <c r="BT134" s="98" t="e">
        <f>(SUMIFS('Premissas Operacionais'!AF$89:AF$247,'Premissas Operacionais'!#REF!,#REF!,'Premissas Operacionais'!#REF!,#REF!)+SUMIFS('Premissas Operacionais'!AF$89:AF$247,'Premissas Operacionais'!#REF!,#REF!,'Premissas Operacionais'!#REF!,$AS134))*$AU134/1000-AF134</f>
        <v>#REF!</v>
      </c>
      <c r="BU134" s="98" t="e">
        <f>(SUMIFS('Premissas Operacionais'!AG$89:AG$247,'Premissas Operacionais'!#REF!,#REF!,'Premissas Operacionais'!#REF!,#REF!)+SUMIFS('Premissas Operacionais'!AG$89:AG$247,'Premissas Operacionais'!#REF!,#REF!,'Premissas Operacionais'!#REF!,$AS134))*$AU134/1000-AG134</f>
        <v>#REF!</v>
      </c>
      <c r="BV134" s="98" t="e">
        <f>(SUMIFS('Premissas Operacionais'!AH$89:AH$247,'Premissas Operacionais'!#REF!,#REF!,'Premissas Operacionais'!#REF!,#REF!)+SUMIFS('Premissas Operacionais'!AH$89:AH$247,'Premissas Operacionais'!#REF!,#REF!,'Premissas Operacionais'!#REF!,$AS134))*$AU134/1000-AH134</f>
        <v>#REF!</v>
      </c>
      <c r="BW134" s="98" t="e">
        <f>(SUMIFS('Premissas Operacionais'!AI$89:AI$247,'Premissas Operacionais'!#REF!,#REF!,'Premissas Operacionais'!#REF!,#REF!)+SUMIFS('Premissas Operacionais'!AI$89:AI$247,'Premissas Operacionais'!#REF!,#REF!,'Premissas Operacionais'!#REF!,$AS134))*$AU134/1000-AI134</f>
        <v>#REF!</v>
      </c>
      <c r="BX134" s="98" t="e">
        <f>(SUMIFS('Premissas Operacionais'!AJ$89:AJ$247,'Premissas Operacionais'!#REF!,#REF!,'Premissas Operacionais'!#REF!,#REF!)+SUMIFS('Premissas Operacionais'!AJ$89:AJ$247,'Premissas Operacionais'!#REF!,#REF!,'Premissas Operacionais'!#REF!,$AS134))*$AU134/1000-AJ134</f>
        <v>#REF!</v>
      </c>
      <c r="BY134" s="98" t="e">
        <f>(SUMIFS('Premissas Operacionais'!AK$89:AK$247,'Premissas Operacionais'!#REF!,#REF!,'Premissas Operacionais'!#REF!,#REF!)+SUMIFS('Premissas Operacionais'!AK$89:AK$247,'Premissas Operacionais'!#REF!,#REF!,'Premissas Operacionais'!#REF!,$AS134))*$AU134/1000-AK134</f>
        <v>#REF!</v>
      </c>
      <c r="BZ134" s="98" t="e">
        <f>(SUMIFS('Premissas Operacionais'!AL$89:AL$247,'Premissas Operacionais'!#REF!,#REF!,'Premissas Operacionais'!#REF!,#REF!)+SUMIFS('Premissas Operacionais'!AL$89:AL$247,'Premissas Operacionais'!#REF!,#REF!,'Premissas Operacionais'!#REF!,$AS134))*$AU134/1000-AL134</f>
        <v>#REF!</v>
      </c>
      <c r="CA134" s="98" t="e">
        <f>(SUMIFS('Premissas Operacionais'!AM$89:AM$247,'Premissas Operacionais'!#REF!,#REF!,'Premissas Operacionais'!#REF!,#REF!)+SUMIFS('Premissas Operacionais'!AM$89:AM$247,'Premissas Operacionais'!#REF!,#REF!,'Premissas Operacionais'!#REF!,$AS134))*$AU134/1000-AM134</f>
        <v>#REF!</v>
      </c>
      <c r="CB134" s="98" t="e">
        <f>(SUMIFS('Premissas Operacionais'!AN$89:AN$247,'Premissas Operacionais'!#REF!,#REF!,'Premissas Operacionais'!#REF!,#REF!)+SUMIFS('Premissas Operacionais'!AN$89:AN$247,'Premissas Operacionais'!#REF!,#REF!,'Premissas Operacionais'!#REF!,$AS134))*$AU134/1000-AN134</f>
        <v>#REF!</v>
      </c>
      <c r="CC134" s="98" t="e">
        <f>(SUMIFS('Premissas Operacionais'!AO$89:AO$247,'Premissas Operacionais'!#REF!,#REF!,'Premissas Operacionais'!#REF!,#REF!)+SUMIFS('Premissas Operacionais'!AO$89:AO$247,'Premissas Operacionais'!#REF!,#REF!,'Premissas Operacionais'!#REF!,$AS134))*$AU134/1000-AO134</f>
        <v>#REF!</v>
      </c>
      <c r="CD134" s="98" t="e">
        <f>(SUMIFS('Premissas Operacionais'!AP$89:AP$247,'Premissas Operacionais'!#REF!,#REF!,'Premissas Operacionais'!#REF!,#REF!)+SUMIFS('Premissas Operacionais'!AP$89:AP$247,'Premissas Operacionais'!#REF!,#REF!,'Premissas Operacionais'!#REF!,$AS134))*$AU134/1000-AP134</f>
        <v>#REF!</v>
      </c>
    </row>
    <row r="135" spans="2:82">
      <c r="B135" s="5"/>
      <c r="F135" s="65" t="s">
        <v>48</v>
      </c>
      <c r="G135" s="90">
        <f t="shared" si="26"/>
        <v>550658.32483998511</v>
      </c>
      <c r="H135" s="77">
        <v>3823.7277255381614</v>
      </c>
      <c r="I135" s="77">
        <v>3893.0085241309271</v>
      </c>
      <c r="J135" s="77">
        <v>6241.5612390789574</v>
      </c>
      <c r="K135" s="77">
        <v>9153.4079239544826</v>
      </c>
      <c r="L135" s="77">
        <v>12489.663353188127</v>
      </c>
      <c r="M135" s="77">
        <v>16281.4486900558</v>
      </c>
      <c r="N135" s="77">
        <v>17747.269128449494</v>
      </c>
      <c r="O135" s="77">
        <v>17533.602353922182</v>
      </c>
      <c r="P135" s="77">
        <v>17200.499236188811</v>
      </c>
      <c r="Q135" s="77">
        <v>16964.787715520011</v>
      </c>
      <c r="R135" s="77">
        <v>16642.565881002705</v>
      </c>
      <c r="S135" s="77">
        <v>16761.35789115262</v>
      </c>
      <c r="T135" s="77">
        <v>16879.9648973523</v>
      </c>
      <c r="U135" s="77">
        <v>16998.57190355198</v>
      </c>
      <c r="V135" s="77">
        <v>17117.266543201771</v>
      </c>
      <c r="W135" s="77">
        <v>17172.076397720943</v>
      </c>
      <c r="X135" s="77">
        <v>17226.973885690226</v>
      </c>
      <c r="Y135" s="77">
        <v>17281.686369709267</v>
      </c>
      <c r="Z135" s="77">
        <v>17336.58385767855</v>
      </c>
      <c r="AA135" s="77">
        <v>17391.393712197721</v>
      </c>
      <c r="AB135" s="77">
        <v>17395.103528252395</v>
      </c>
      <c r="AC135" s="77">
        <v>17398.900977757192</v>
      </c>
      <c r="AD135" s="77">
        <v>17402.610793811873</v>
      </c>
      <c r="AE135" s="77">
        <v>17406.505613816789</v>
      </c>
      <c r="AF135" s="77">
        <v>17410.215429871467</v>
      </c>
      <c r="AG135" s="77">
        <v>17372.104616123375</v>
      </c>
      <c r="AH135" s="77">
        <v>17334.081435825392</v>
      </c>
      <c r="AI135" s="77">
        <v>17295.873251577174</v>
      </c>
      <c r="AJ135" s="77">
        <v>17257.762437829078</v>
      </c>
      <c r="AK135" s="77">
        <v>17219.836628031215</v>
      </c>
      <c r="AL135" s="77">
        <v>17148.522473741217</v>
      </c>
      <c r="AM135" s="77">
        <v>17077.023315500985</v>
      </c>
      <c r="AN135" s="77">
        <v>17005.621527760879</v>
      </c>
      <c r="AO135" s="77">
        <v>16934.122369520646</v>
      </c>
      <c r="AP135" s="77">
        <v>16862.623211280414</v>
      </c>
      <c r="AQ135" s="8"/>
      <c r="AS135" s="21" t="s">
        <v>98</v>
      </c>
      <c r="AT135" s="21" t="s">
        <v>68</v>
      </c>
      <c r="AU135" s="99" t="e">
        <f>SUMIFS($H$21:$H$67,#REF!,#REF!,#REF!,AT135)</f>
        <v>#REF!</v>
      </c>
      <c r="AV135" s="98" t="e">
        <f>(SUMIFS('Premissas Operacionais'!H$89:H$247,'Premissas Operacionais'!#REF!,#REF!,'Premissas Operacionais'!#REF!,#REF!)+SUMIFS('Premissas Operacionais'!H$89:H$247,'Premissas Operacionais'!#REF!,#REF!,'Premissas Operacionais'!#REF!,$AS135))*$AU135/1000-H135</f>
        <v>#REF!</v>
      </c>
      <c r="AW135" s="98" t="e">
        <f>(SUMIFS('Premissas Operacionais'!I$89:I$247,'Premissas Operacionais'!#REF!,#REF!,'Premissas Operacionais'!#REF!,#REF!)+SUMIFS('Premissas Operacionais'!I$89:I$247,'Premissas Operacionais'!#REF!,#REF!,'Premissas Operacionais'!#REF!,$AS135))*$AU135/1000-I135</f>
        <v>#REF!</v>
      </c>
      <c r="AX135" s="98" t="e">
        <f>(SUMIFS('Premissas Operacionais'!J$89:J$247,'Premissas Operacionais'!#REF!,#REF!,'Premissas Operacionais'!#REF!,#REF!)+SUMIFS('Premissas Operacionais'!J$89:J$247,'Premissas Operacionais'!#REF!,#REF!,'Premissas Operacionais'!#REF!,$AS135))*$AU135/1000-J135</f>
        <v>#REF!</v>
      </c>
      <c r="AY135" s="98" t="e">
        <f>(SUMIFS('Premissas Operacionais'!K$89:K$247,'Premissas Operacionais'!#REF!,#REF!,'Premissas Operacionais'!#REF!,#REF!)+SUMIFS('Premissas Operacionais'!K$89:K$247,'Premissas Operacionais'!#REF!,#REF!,'Premissas Operacionais'!#REF!,$AS135))*$AU135/1000-K135</f>
        <v>#REF!</v>
      </c>
      <c r="AZ135" s="98" t="e">
        <f>(SUMIFS('Premissas Operacionais'!L$89:L$247,'Premissas Operacionais'!#REF!,#REF!,'Premissas Operacionais'!#REF!,#REF!)+SUMIFS('Premissas Operacionais'!L$89:L$247,'Premissas Operacionais'!#REF!,#REF!,'Premissas Operacionais'!#REF!,$AS135))*$AU135/1000-L135</f>
        <v>#REF!</v>
      </c>
      <c r="BA135" s="98" t="e">
        <f>(SUMIFS('Premissas Operacionais'!M$89:M$247,'Premissas Operacionais'!#REF!,#REF!,'Premissas Operacionais'!#REF!,#REF!)+SUMIFS('Premissas Operacionais'!M$89:M$247,'Premissas Operacionais'!#REF!,#REF!,'Premissas Operacionais'!#REF!,$AS135))*$AU135/1000-M135</f>
        <v>#REF!</v>
      </c>
      <c r="BB135" s="98" t="e">
        <f>(SUMIFS('Premissas Operacionais'!N$89:N$247,'Premissas Operacionais'!#REF!,#REF!,'Premissas Operacionais'!#REF!,#REF!)+SUMIFS('Premissas Operacionais'!N$89:N$247,'Premissas Operacionais'!#REF!,#REF!,'Premissas Operacionais'!#REF!,$AS135))*$AU135/1000-N135</f>
        <v>#REF!</v>
      </c>
      <c r="BC135" s="98" t="e">
        <f>(SUMIFS('Premissas Operacionais'!O$89:O$247,'Premissas Operacionais'!#REF!,#REF!,'Premissas Operacionais'!#REF!,#REF!)+SUMIFS('Premissas Operacionais'!O$89:O$247,'Premissas Operacionais'!#REF!,#REF!,'Premissas Operacionais'!#REF!,$AS135))*$AU135/1000-O135</f>
        <v>#REF!</v>
      </c>
      <c r="BD135" s="98" t="e">
        <f>(SUMIFS('Premissas Operacionais'!P$89:P$247,'Premissas Operacionais'!#REF!,#REF!,'Premissas Operacionais'!#REF!,#REF!)+SUMIFS('Premissas Operacionais'!P$89:P$247,'Premissas Operacionais'!#REF!,#REF!,'Premissas Operacionais'!#REF!,$AS135))*$AU135/1000-P135</f>
        <v>#REF!</v>
      </c>
      <c r="BE135" s="98" t="e">
        <f>(SUMIFS('Premissas Operacionais'!Q$89:Q$247,'Premissas Operacionais'!#REF!,#REF!,'Premissas Operacionais'!#REF!,#REF!)+SUMIFS('Premissas Operacionais'!Q$89:Q$247,'Premissas Operacionais'!#REF!,#REF!,'Premissas Operacionais'!#REF!,$AS135))*$AU135/1000-Q135</f>
        <v>#REF!</v>
      </c>
      <c r="BF135" s="98" t="e">
        <f>(SUMIFS('Premissas Operacionais'!R$89:R$247,'Premissas Operacionais'!#REF!,#REF!,'Premissas Operacionais'!#REF!,#REF!)+SUMIFS('Premissas Operacionais'!R$89:R$247,'Premissas Operacionais'!#REF!,#REF!,'Premissas Operacionais'!#REF!,$AS135))*$AU135/1000-R135</f>
        <v>#REF!</v>
      </c>
      <c r="BG135" s="98" t="e">
        <f>(SUMIFS('Premissas Operacionais'!S$89:S$247,'Premissas Operacionais'!#REF!,#REF!,'Premissas Operacionais'!#REF!,#REF!)+SUMIFS('Premissas Operacionais'!S$89:S$247,'Premissas Operacionais'!#REF!,#REF!,'Premissas Operacionais'!#REF!,$AS135))*$AU135/1000-S135</f>
        <v>#REF!</v>
      </c>
      <c r="BH135" s="98" t="e">
        <f>(SUMIFS('Premissas Operacionais'!T$89:T$247,'Premissas Operacionais'!#REF!,#REF!,'Premissas Operacionais'!#REF!,#REF!)+SUMIFS('Premissas Operacionais'!T$89:T$247,'Premissas Operacionais'!#REF!,#REF!,'Premissas Operacionais'!#REF!,$AS135))*$AU135/1000-T135</f>
        <v>#REF!</v>
      </c>
      <c r="BI135" s="98" t="e">
        <f>(SUMIFS('Premissas Operacionais'!U$89:U$247,'Premissas Operacionais'!#REF!,#REF!,'Premissas Operacionais'!#REF!,#REF!)+SUMIFS('Premissas Operacionais'!U$89:U$247,'Premissas Operacionais'!#REF!,#REF!,'Premissas Operacionais'!#REF!,$AS135))*$AU135/1000-U135</f>
        <v>#REF!</v>
      </c>
      <c r="BJ135" s="98" t="e">
        <f>(SUMIFS('Premissas Operacionais'!V$89:V$247,'Premissas Operacionais'!#REF!,#REF!,'Premissas Operacionais'!#REF!,#REF!)+SUMIFS('Premissas Operacionais'!V$89:V$247,'Premissas Operacionais'!#REF!,#REF!,'Premissas Operacionais'!#REF!,$AS135))*$AU135/1000-V135</f>
        <v>#REF!</v>
      </c>
      <c r="BK135" s="98" t="e">
        <f>(SUMIFS('Premissas Operacionais'!W$89:W$247,'Premissas Operacionais'!#REF!,#REF!,'Premissas Operacionais'!#REF!,#REF!)+SUMIFS('Premissas Operacionais'!W$89:W$247,'Premissas Operacionais'!#REF!,#REF!,'Premissas Operacionais'!#REF!,$AS135))*$AU135/1000-W135</f>
        <v>#REF!</v>
      </c>
      <c r="BL135" s="98" t="e">
        <f>(SUMIFS('Premissas Operacionais'!X$89:X$247,'Premissas Operacionais'!#REF!,#REF!,'Premissas Operacionais'!#REF!,#REF!)+SUMIFS('Premissas Operacionais'!X$89:X$247,'Premissas Operacionais'!#REF!,#REF!,'Premissas Operacionais'!#REF!,$AS135))*$AU135/1000-X135</f>
        <v>#REF!</v>
      </c>
      <c r="BM135" s="98" t="e">
        <f>(SUMIFS('Premissas Operacionais'!Y$89:Y$247,'Premissas Operacionais'!#REF!,#REF!,'Premissas Operacionais'!#REF!,#REF!)+SUMIFS('Premissas Operacionais'!Y$89:Y$247,'Premissas Operacionais'!#REF!,#REF!,'Premissas Operacionais'!#REF!,$AS135))*$AU135/1000-Y135</f>
        <v>#REF!</v>
      </c>
      <c r="BN135" s="98" t="e">
        <f>(SUMIFS('Premissas Operacionais'!Z$89:Z$247,'Premissas Operacionais'!#REF!,#REF!,'Premissas Operacionais'!#REF!,#REF!)+SUMIFS('Premissas Operacionais'!Z$89:Z$247,'Premissas Operacionais'!#REF!,#REF!,'Premissas Operacionais'!#REF!,$AS135))*$AU135/1000-Z135</f>
        <v>#REF!</v>
      </c>
      <c r="BO135" s="98" t="e">
        <f>(SUMIFS('Premissas Operacionais'!AA$89:AA$247,'Premissas Operacionais'!#REF!,#REF!,'Premissas Operacionais'!#REF!,#REF!)+SUMIFS('Premissas Operacionais'!AA$89:AA$247,'Premissas Operacionais'!#REF!,#REF!,'Premissas Operacionais'!#REF!,$AS135))*$AU135/1000-AA135</f>
        <v>#REF!</v>
      </c>
      <c r="BP135" s="98" t="e">
        <f>(SUMIFS('Premissas Operacionais'!AB$89:AB$247,'Premissas Operacionais'!#REF!,#REF!,'Premissas Operacionais'!#REF!,#REF!)+SUMIFS('Premissas Operacionais'!AB$89:AB$247,'Premissas Operacionais'!#REF!,#REF!,'Premissas Operacionais'!#REF!,$AS135))*$AU135/1000-AB135</f>
        <v>#REF!</v>
      </c>
      <c r="BQ135" s="98" t="e">
        <f>(SUMIFS('Premissas Operacionais'!AC$89:AC$247,'Premissas Operacionais'!#REF!,#REF!,'Premissas Operacionais'!#REF!,#REF!)+SUMIFS('Premissas Operacionais'!AC$89:AC$247,'Premissas Operacionais'!#REF!,#REF!,'Premissas Operacionais'!#REF!,$AS135))*$AU135/1000-AC135</f>
        <v>#REF!</v>
      </c>
      <c r="BR135" s="98" t="e">
        <f>(SUMIFS('Premissas Operacionais'!AD$89:AD$247,'Premissas Operacionais'!#REF!,#REF!,'Premissas Operacionais'!#REF!,#REF!)+SUMIFS('Premissas Operacionais'!AD$89:AD$247,'Premissas Operacionais'!#REF!,#REF!,'Premissas Operacionais'!#REF!,$AS135))*$AU135/1000-AD135</f>
        <v>#REF!</v>
      </c>
      <c r="BS135" s="98" t="e">
        <f>(SUMIFS('Premissas Operacionais'!AE$89:AE$247,'Premissas Operacionais'!#REF!,#REF!,'Premissas Operacionais'!#REF!,#REF!)+SUMIFS('Premissas Operacionais'!AE$89:AE$247,'Premissas Operacionais'!#REF!,#REF!,'Premissas Operacionais'!#REF!,$AS135))*$AU135/1000-AE135</f>
        <v>#REF!</v>
      </c>
      <c r="BT135" s="98" t="e">
        <f>(SUMIFS('Premissas Operacionais'!AF$89:AF$247,'Premissas Operacionais'!#REF!,#REF!,'Premissas Operacionais'!#REF!,#REF!)+SUMIFS('Premissas Operacionais'!AF$89:AF$247,'Premissas Operacionais'!#REF!,#REF!,'Premissas Operacionais'!#REF!,$AS135))*$AU135/1000-AF135</f>
        <v>#REF!</v>
      </c>
      <c r="BU135" s="98" t="e">
        <f>(SUMIFS('Premissas Operacionais'!AG$89:AG$247,'Premissas Operacionais'!#REF!,#REF!,'Premissas Operacionais'!#REF!,#REF!)+SUMIFS('Premissas Operacionais'!AG$89:AG$247,'Premissas Operacionais'!#REF!,#REF!,'Premissas Operacionais'!#REF!,$AS135))*$AU135/1000-AG135</f>
        <v>#REF!</v>
      </c>
      <c r="BV135" s="98" t="e">
        <f>(SUMIFS('Premissas Operacionais'!AH$89:AH$247,'Premissas Operacionais'!#REF!,#REF!,'Premissas Operacionais'!#REF!,#REF!)+SUMIFS('Premissas Operacionais'!AH$89:AH$247,'Premissas Operacionais'!#REF!,#REF!,'Premissas Operacionais'!#REF!,$AS135))*$AU135/1000-AH135</f>
        <v>#REF!</v>
      </c>
      <c r="BW135" s="98" t="e">
        <f>(SUMIFS('Premissas Operacionais'!AI$89:AI$247,'Premissas Operacionais'!#REF!,#REF!,'Premissas Operacionais'!#REF!,#REF!)+SUMIFS('Premissas Operacionais'!AI$89:AI$247,'Premissas Operacionais'!#REF!,#REF!,'Premissas Operacionais'!#REF!,$AS135))*$AU135/1000-AI135</f>
        <v>#REF!</v>
      </c>
      <c r="BX135" s="98" t="e">
        <f>(SUMIFS('Premissas Operacionais'!AJ$89:AJ$247,'Premissas Operacionais'!#REF!,#REF!,'Premissas Operacionais'!#REF!,#REF!)+SUMIFS('Premissas Operacionais'!AJ$89:AJ$247,'Premissas Operacionais'!#REF!,#REF!,'Premissas Operacionais'!#REF!,$AS135))*$AU135/1000-AJ135</f>
        <v>#REF!</v>
      </c>
      <c r="BY135" s="98" t="e">
        <f>(SUMIFS('Premissas Operacionais'!AK$89:AK$247,'Premissas Operacionais'!#REF!,#REF!,'Premissas Operacionais'!#REF!,#REF!)+SUMIFS('Premissas Operacionais'!AK$89:AK$247,'Premissas Operacionais'!#REF!,#REF!,'Premissas Operacionais'!#REF!,$AS135))*$AU135/1000-AK135</f>
        <v>#REF!</v>
      </c>
      <c r="BZ135" s="98" t="e">
        <f>(SUMIFS('Premissas Operacionais'!AL$89:AL$247,'Premissas Operacionais'!#REF!,#REF!,'Premissas Operacionais'!#REF!,#REF!)+SUMIFS('Premissas Operacionais'!AL$89:AL$247,'Premissas Operacionais'!#REF!,#REF!,'Premissas Operacionais'!#REF!,$AS135))*$AU135/1000-AL135</f>
        <v>#REF!</v>
      </c>
      <c r="CA135" s="98" t="e">
        <f>(SUMIFS('Premissas Operacionais'!AM$89:AM$247,'Premissas Operacionais'!#REF!,#REF!,'Premissas Operacionais'!#REF!,#REF!)+SUMIFS('Premissas Operacionais'!AM$89:AM$247,'Premissas Operacionais'!#REF!,#REF!,'Premissas Operacionais'!#REF!,$AS135))*$AU135/1000-AM135</f>
        <v>#REF!</v>
      </c>
      <c r="CB135" s="98" t="e">
        <f>(SUMIFS('Premissas Operacionais'!AN$89:AN$247,'Premissas Operacionais'!#REF!,#REF!,'Premissas Operacionais'!#REF!,#REF!)+SUMIFS('Premissas Operacionais'!AN$89:AN$247,'Premissas Operacionais'!#REF!,#REF!,'Premissas Operacionais'!#REF!,$AS135))*$AU135/1000-AN135</f>
        <v>#REF!</v>
      </c>
      <c r="CC135" s="98" t="e">
        <f>(SUMIFS('Premissas Operacionais'!AO$89:AO$247,'Premissas Operacionais'!#REF!,#REF!,'Premissas Operacionais'!#REF!,#REF!)+SUMIFS('Premissas Operacionais'!AO$89:AO$247,'Premissas Operacionais'!#REF!,#REF!,'Premissas Operacionais'!#REF!,$AS135))*$AU135/1000-AO135</f>
        <v>#REF!</v>
      </c>
      <c r="CD135" s="98" t="e">
        <f>(SUMIFS('Premissas Operacionais'!AP$89:AP$247,'Premissas Operacionais'!#REF!,#REF!,'Premissas Operacionais'!#REF!,#REF!)+SUMIFS('Premissas Operacionais'!AP$89:AP$247,'Premissas Operacionais'!#REF!,#REF!,'Premissas Operacionais'!#REF!,$AS135))*$AU135/1000-AP135</f>
        <v>#REF!</v>
      </c>
    </row>
    <row r="136" spans="2:82">
      <c r="B136" s="5"/>
      <c r="F136" s="65" t="s">
        <v>49</v>
      </c>
      <c r="G136" s="90">
        <f t="shared" si="26"/>
        <v>146853.67558499283</v>
      </c>
      <c r="H136" s="77">
        <v>1019.7402737799297</v>
      </c>
      <c r="I136" s="77">
        <v>1038.2165946886669</v>
      </c>
      <c r="J136" s="77">
        <v>1664.5461768219334</v>
      </c>
      <c r="K136" s="77">
        <v>2441.0992027626698</v>
      </c>
      <c r="L136" s="77">
        <v>3330.8367230584363</v>
      </c>
      <c r="M136" s="77">
        <v>4342.0583620123343</v>
      </c>
      <c r="N136" s="77">
        <v>4732.9743064653157</v>
      </c>
      <c r="O136" s="77">
        <v>4675.9920549051621</v>
      </c>
      <c r="P136" s="77">
        <v>4587.1576271278609</v>
      </c>
      <c r="Q136" s="77">
        <v>4524.2963179884791</v>
      </c>
      <c r="R136" s="77">
        <v>4438.363792104381</v>
      </c>
      <c r="S136" s="77">
        <v>4470.0441327688286</v>
      </c>
      <c r="T136" s="77">
        <v>4501.6751351978155</v>
      </c>
      <c r="U136" s="77">
        <v>4533.3061376268015</v>
      </c>
      <c r="V136" s="77">
        <v>4564.9605107989009</v>
      </c>
      <c r="W136" s="77">
        <v>4579.5776122415382</v>
      </c>
      <c r="X136" s="77">
        <v>4594.218084427288</v>
      </c>
      <c r="Y136" s="77">
        <v>4608.8092183775771</v>
      </c>
      <c r="Z136" s="77">
        <v>4623.4496905633277</v>
      </c>
      <c r="AA136" s="77">
        <v>4638.0667920059659</v>
      </c>
      <c r="AB136" s="77">
        <v>4639.0561534644203</v>
      </c>
      <c r="AC136" s="77">
        <v>4640.068885665989</v>
      </c>
      <c r="AD136" s="77">
        <v>4641.0582471244434</v>
      </c>
      <c r="AE136" s="77">
        <v>4642.0969468183603</v>
      </c>
      <c r="AF136" s="77">
        <v>4643.0863082768165</v>
      </c>
      <c r="AG136" s="77">
        <v>4632.9226317718449</v>
      </c>
      <c r="AH136" s="77">
        <v>4622.7823260099876</v>
      </c>
      <c r="AI136" s="77">
        <v>4612.5926820126679</v>
      </c>
      <c r="AJ136" s="77">
        <v>4602.4290055076963</v>
      </c>
      <c r="AK136" s="77">
        <v>4592.3146672381872</v>
      </c>
      <c r="AL136" s="77">
        <v>4573.2960758425788</v>
      </c>
      <c r="AM136" s="77">
        <v>4554.2281462115116</v>
      </c>
      <c r="AN136" s="77">
        <v>4535.1861840727906</v>
      </c>
      <c r="AO136" s="77">
        <v>4516.1182544417225</v>
      </c>
      <c r="AP136" s="77">
        <v>4497.0503248106534</v>
      </c>
      <c r="AQ136" s="8"/>
      <c r="AS136" s="21" t="s">
        <v>99</v>
      </c>
      <c r="AT136" s="21" t="s">
        <v>69</v>
      </c>
      <c r="AU136" s="99" t="e">
        <f>SUMIFS($H$21:$H$67,#REF!,#REF!,#REF!,AT136)</f>
        <v>#REF!</v>
      </c>
      <c r="AV136" s="98" t="e">
        <f>(SUMIFS('Premissas Operacionais'!H$89:H$247,'Premissas Operacionais'!#REF!,#REF!,'Premissas Operacionais'!#REF!,#REF!)+SUMIFS('Premissas Operacionais'!H$89:H$247,'Premissas Operacionais'!#REF!,#REF!,'Premissas Operacionais'!#REF!,$AS136))*$AU136/1000-H136</f>
        <v>#REF!</v>
      </c>
      <c r="AW136" s="98" t="e">
        <f>(SUMIFS('Premissas Operacionais'!I$89:I$247,'Premissas Operacionais'!#REF!,#REF!,'Premissas Operacionais'!#REF!,#REF!)+SUMIFS('Premissas Operacionais'!I$89:I$247,'Premissas Operacionais'!#REF!,#REF!,'Premissas Operacionais'!#REF!,$AS136))*$AU136/1000-I136</f>
        <v>#REF!</v>
      </c>
      <c r="AX136" s="98" t="e">
        <f>(SUMIFS('Premissas Operacionais'!J$89:J$247,'Premissas Operacionais'!#REF!,#REF!,'Premissas Operacionais'!#REF!,#REF!)+SUMIFS('Premissas Operacionais'!J$89:J$247,'Premissas Operacionais'!#REF!,#REF!,'Premissas Operacionais'!#REF!,$AS136))*$AU136/1000-J136</f>
        <v>#REF!</v>
      </c>
      <c r="AY136" s="98" t="e">
        <f>(SUMIFS('Premissas Operacionais'!K$89:K$247,'Premissas Operacionais'!#REF!,#REF!,'Premissas Operacionais'!#REF!,#REF!)+SUMIFS('Premissas Operacionais'!K$89:K$247,'Premissas Operacionais'!#REF!,#REF!,'Premissas Operacionais'!#REF!,$AS136))*$AU136/1000-K136</f>
        <v>#REF!</v>
      </c>
      <c r="AZ136" s="98" t="e">
        <f>(SUMIFS('Premissas Operacionais'!L$89:L$247,'Premissas Operacionais'!#REF!,#REF!,'Premissas Operacionais'!#REF!,#REF!)+SUMIFS('Premissas Operacionais'!L$89:L$247,'Premissas Operacionais'!#REF!,#REF!,'Premissas Operacionais'!#REF!,$AS136))*$AU136/1000-L136</f>
        <v>#REF!</v>
      </c>
      <c r="BA136" s="98" t="e">
        <f>(SUMIFS('Premissas Operacionais'!M$89:M$247,'Premissas Operacionais'!#REF!,#REF!,'Premissas Operacionais'!#REF!,#REF!)+SUMIFS('Premissas Operacionais'!M$89:M$247,'Premissas Operacionais'!#REF!,#REF!,'Premissas Operacionais'!#REF!,$AS136))*$AU136/1000-M136</f>
        <v>#REF!</v>
      </c>
      <c r="BB136" s="98" t="e">
        <f>(SUMIFS('Premissas Operacionais'!N$89:N$247,'Premissas Operacionais'!#REF!,#REF!,'Premissas Operacionais'!#REF!,#REF!)+SUMIFS('Premissas Operacionais'!N$89:N$247,'Premissas Operacionais'!#REF!,#REF!,'Premissas Operacionais'!#REF!,$AS136))*$AU136/1000-N136</f>
        <v>#REF!</v>
      </c>
      <c r="BC136" s="98" t="e">
        <f>(SUMIFS('Premissas Operacionais'!O$89:O$247,'Premissas Operacionais'!#REF!,#REF!,'Premissas Operacionais'!#REF!,#REF!)+SUMIFS('Premissas Operacionais'!O$89:O$247,'Premissas Operacionais'!#REF!,#REF!,'Premissas Operacionais'!#REF!,$AS136))*$AU136/1000-O136</f>
        <v>#REF!</v>
      </c>
      <c r="BD136" s="98" t="e">
        <f>(SUMIFS('Premissas Operacionais'!P$89:P$247,'Premissas Operacionais'!#REF!,#REF!,'Premissas Operacionais'!#REF!,#REF!)+SUMIFS('Premissas Operacionais'!P$89:P$247,'Premissas Operacionais'!#REF!,#REF!,'Premissas Operacionais'!#REF!,$AS136))*$AU136/1000-P136</f>
        <v>#REF!</v>
      </c>
      <c r="BE136" s="98" t="e">
        <f>(SUMIFS('Premissas Operacionais'!Q$89:Q$247,'Premissas Operacionais'!#REF!,#REF!,'Premissas Operacionais'!#REF!,#REF!)+SUMIFS('Premissas Operacionais'!Q$89:Q$247,'Premissas Operacionais'!#REF!,#REF!,'Premissas Operacionais'!#REF!,$AS136))*$AU136/1000-Q136</f>
        <v>#REF!</v>
      </c>
      <c r="BF136" s="98" t="e">
        <f>(SUMIFS('Premissas Operacionais'!R$89:R$247,'Premissas Operacionais'!#REF!,#REF!,'Premissas Operacionais'!#REF!,#REF!)+SUMIFS('Premissas Operacionais'!R$89:R$247,'Premissas Operacionais'!#REF!,#REF!,'Premissas Operacionais'!#REF!,$AS136))*$AU136/1000-R136</f>
        <v>#REF!</v>
      </c>
      <c r="BG136" s="98" t="e">
        <f>(SUMIFS('Premissas Operacionais'!S$89:S$247,'Premissas Operacionais'!#REF!,#REF!,'Premissas Operacionais'!#REF!,#REF!)+SUMIFS('Premissas Operacionais'!S$89:S$247,'Premissas Operacionais'!#REF!,#REF!,'Premissas Operacionais'!#REF!,$AS136))*$AU136/1000-S136</f>
        <v>#REF!</v>
      </c>
      <c r="BH136" s="98" t="e">
        <f>(SUMIFS('Premissas Operacionais'!T$89:T$247,'Premissas Operacionais'!#REF!,#REF!,'Premissas Operacionais'!#REF!,#REF!)+SUMIFS('Premissas Operacionais'!T$89:T$247,'Premissas Operacionais'!#REF!,#REF!,'Premissas Operacionais'!#REF!,$AS136))*$AU136/1000-T136</f>
        <v>#REF!</v>
      </c>
      <c r="BI136" s="98" t="e">
        <f>(SUMIFS('Premissas Operacionais'!U$89:U$247,'Premissas Operacionais'!#REF!,#REF!,'Premissas Operacionais'!#REF!,#REF!)+SUMIFS('Premissas Operacionais'!U$89:U$247,'Premissas Operacionais'!#REF!,#REF!,'Premissas Operacionais'!#REF!,$AS136))*$AU136/1000-U136</f>
        <v>#REF!</v>
      </c>
      <c r="BJ136" s="98" t="e">
        <f>(SUMIFS('Premissas Operacionais'!V$89:V$247,'Premissas Operacionais'!#REF!,#REF!,'Premissas Operacionais'!#REF!,#REF!)+SUMIFS('Premissas Operacionais'!V$89:V$247,'Premissas Operacionais'!#REF!,#REF!,'Premissas Operacionais'!#REF!,$AS136))*$AU136/1000-V136</f>
        <v>#REF!</v>
      </c>
      <c r="BK136" s="98" t="e">
        <f>(SUMIFS('Premissas Operacionais'!W$89:W$247,'Premissas Operacionais'!#REF!,#REF!,'Premissas Operacionais'!#REF!,#REF!)+SUMIFS('Premissas Operacionais'!W$89:W$247,'Premissas Operacionais'!#REF!,#REF!,'Premissas Operacionais'!#REF!,$AS136))*$AU136/1000-W136</f>
        <v>#REF!</v>
      </c>
      <c r="BL136" s="98" t="e">
        <f>(SUMIFS('Premissas Operacionais'!X$89:X$247,'Premissas Operacionais'!#REF!,#REF!,'Premissas Operacionais'!#REF!,#REF!)+SUMIFS('Premissas Operacionais'!X$89:X$247,'Premissas Operacionais'!#REF!,#REF!,'Premissas Operacionais'!#REF!,$AS136))*$AU136/1000-X136</f>
        <v>#REF!</v>
      </c>
      <c r="BM136" s="98" t="e">
        <f>(SUMIFS('Premissas Operacionais'!Y$89:Y$247,'Premissas Operacionais'!#REF!,#REF!,'Premissas Operacionais'!#REF!,#REF!)+SUMIFS('Premissas Operacionais'!Y$89:Y$247,'Premissas Operacionais'!#REF!,#REF!,'Premissas Operacionais'!#REF!,$AS136))*$AU136/1000-Y136</f>
        <v>#REF!</v>
      </c>
      <c r="BN136" s="98" t="e">
        <f>(SUMIFS('Premissas Operacionais'!Z$89:Z$247,'Premissas Operacionais'!#REF!,#REF!,'Premissas Operacionais'!#REF!,#REF!)+SUMIFS('Premissas Operacionais'!Z$89:Z$247,'Premissas Operacionais'!#REF!,#REF!,'Premissas Operacionais'!#REF!,$AS136))*$AU136/1000-Z136</f>
        <v>#REF!</v>
      </c>
      <c r="BO136" s="98" t="e">
        <f>(SUMIFS('Premissas Operacionais'!AA$89:AA$247,'Premissas Operacionais'!#REF!,#REF!,'Premissas Operacionais'!#REF!,#REF!)+SUMIFS('Premissas Operacionais'!AA$89:AA$247,'Premissas Operacionais'!#REF!,#REF!,'Premissas Operacionais'!#REF!,$AS136))*$AU136/1000-AA136</f>
        <v>#REF!</v>
      </c>
      <c r="BP136" s="98" t="e">
        <f>(SUMIFS('Premissas Operacionais'!AB$89:AB$247,'Premissas Operacionais'!#REF!,#REF!,'Premissas Operacionais'!#REF!,#REF!)+SUMIFS('Premissas Operacionais'!AB$89:AB$247,'Premissas Operacionais'!#REF!,#REF!,'Premissas Operacionais'!#REF!,$AS136))*$AU136/1000-AB136</f>
        <v>#REF!</v>
      </c>
      <c r="BQ136" s="98" t="e">
        <f>(SUMIFS('Premissas Operacionais'!AC$89:AC$247,'Premissas Operacionais'!#REF!,#REF!,'Premissas Operacionais'!#REF!,#REF!)+SUMIFS('Premissas Operacionais'!AC$89:AC$247,'Premissas Operacionais'!#REF!,#REF!,'Premissas Operacionais'!#REF!,$AS136))*$AU136/1000-AC136</f>
        <v>#REF!</v>
      </c>
      <c r="BR136" s="98" t="e">
        <f>(SUMIFS('Premissas Operacionais'!AD$89:AD$247,'Premissas Operacionais'!#REF!,#REF!,'Premissas Operacionais'!#REF!,#REF!)+SUMIFS('Premissas Operacionais'!AD$89:AD$247,'Premissas Operacionais'!#REF!,#REF!,'Premissas Operacionais'!#REF!,$AS136))*$AU136/1000-AD136</f>
        <v>#REF!</v>
      </c>
      <c r="BS136" s="98" t="e">
        <f>(SUMIFS('Premissas Operacionais'!AE$89:AE$247,'Premissas Operacionais'!#REF!,#REF!,'Premissas Operacionais'!#REF!,#REF!)+SUMIFS('Premissas Operacionais'!AE$89:AE$247,'Premissas Operacionais'!#REF!,#REF!,'Premissas Operacionais'!#REF!,$AS136))*$AU136/1000-AE136</f>
        <v>#REF!</v>
      </c>
      <c r="BT136" s="98" t="e">
        <f>(SUMIFS('Premissas Operacionais'!AF$89:AF$247,'Premissas Operacionais'!#REF!,#REF!,'Premissas Operacionais'!#REF!,#REF!)+SUMIFS('Premissas Operacionais'!AF$89:AF$247,'Premissas Operacionais'!#REF!,#REF!,'Premissas Operacionais'!#REF!,$AS136))*$AU136/1000-AF136</f>
        <v>#REF!</v>
      </c>
      <c r="BU136" s="98" t="e">
        <f>(SUMIFS('Premissas Operacionais'!AG$89:AG$247,'Premissas Operacionais'!#REF!,#REF!,'Premissas Operacionais'!#REF!,#REF!)+SUMIFS('Premissas Operacionais'!AG$89:AG$247,'Premissas Operacionais'!#REF!,#REF!,'Premissas Operacionais'!#REF!,$AS136))*$AU136/1000-AG136</f>
        <v>#REF!</v>
      </c>
      <c r="BV136" s="98" t="e">
        <f>(SUMIFS('Premissas Operacionais'!AH$89:AH$247,'Premissas Operacionais'!#REF!,#REF!,'Premissas Operacionais'!#REF!,#REF!)+SUMIFS('Premissas Operacionais'!AH$89:AH$247,'Premissas Operacionais'!#REF!,#REF!,'Premissas Operacionais'!#REF!,$AS136))*$AU136/1000-AH136</f>
        <v>#REF!</v>
      </c>
      <c r="BW136" s="98" t="e">
        <f>(SUMIFS('Premissas Operacionais'!AI$89:AI$247,'Premissas Operacionais'!#REF!,#REF!,'Premissas Operacionais'!#REF!,#REF!)+SUMIFS('Premissas Operacionais'!AI$89:AI$247,'Premissas Operacionais'!#REF!,#REF!,'Premissas Operacionais'!#REF!,$AS136))*$AU136/1000-AI136</f>
        <v>#REF!</v>
      </c>
      <c r="BX136" s="98" t="e">
        <f>(SUMIFS('Premissas Operacionais'!AJ$89:AJ$247,'Premissas Operacionais'!#REF!,#REF!,'Premissas Operacionais'!#REF!,#REF!)+SUMIFS('Premissas Operacionais'!AJ$89:AJ$247,'Premissas Operacionais'!#REF!,#REF!,'Premissas Operacionais'!#REF!,$AS136))*$AU136/1000-AJ136</f>
        <v>#REF!</v>
      </c>
      <c r="BY136" s="98" t="e">
        <f>(SUMIFS('Premissas Operacionais'!AK$89:AK$247,'Premissas Operacionais'!#REF!,#REF!,'Premissas Operacionais'!#REF!,#REF!)+SUMIFS('Premissas Operacionais'!AK$89:AK$247,'Premissas Operacionais'!#REF!,#REF!,'Premissas Operacionais'!#REF!,$AS136))*$AU136/1000-AK136</f>
        <v>#REF!</v>
      </c>
      <c r="BZ136" s="98" t="e">
        <f>(SUMIFS('Premissas Operacionais'!AL$89:AL$247,'Premissas Operacionais'!#REF!,#REF!,'Premissas Operacionais'!#REF!,#REF!)+SUMIFS('Premissas Operacionais'!AL$89:AL$247,'Premissas Operacionais'!#REF!,#REF!,'Premissas Operacionais'!#REF!,$AS136))*$AU136/1000-AL136</f>
        <v>#REF!</v>
      </c>
      <c r="CA136" s="98" t="e">
        <f>(SUMIFS('Premissas Operacionais'!AM$89:AM$247,'Premissas Operacionais'!#REF!,#REF!,'Premissas Operacionais'!#REF!,#REF!)+SUMIFS('Premissas Operacionais'!AM$89:AM$247,'Premissas Operacionais'!#REF!,#REF!,'Premissas Operacionais'!#REF!,$AS136))*$AU136/1000-AM136</f>
        <v>#REF!</v>
      </c>
      <c r="CB136" s="98" t="e">
        <f>(SUMIFS('Premissas Operacionais'!AN$89:AN$247,'Premissas Operacionais'!#REF!,#REF!,'Premissas Operacionais'!#REF!,#REF!)+SUMIFS('Premissas Operacionais'!AN$89:AN$247,'Premissas Operacionais'!#REF!,#REF!,'Premissas Operacionais'!#REF!,$AS136))*$AU136/1000-AN136</f>
        <v>#REF!</v>
      </c>
      <c r="CC136" s="98" t="e">
        <f>(SUMIFS('Premissas Operacionais'!AO$89:AO$247,'Premissas Operacionais'!#REF!,#REF!,'Premissas Operacionais'!#REF!,#REF!)+SUMIFS('Premissas Operacionais'!AO$89:AO$247,'Premissas Operacionais'!#REF!,#REF!,'Premissas Operacionais'!#REF!,$AS136))*$AU136/1000-AO136</f>
        <v>#REF!</v>
      </c>
      <c r="CD136" s="98" t="e">
        <f>(SUMIFS('Premissas Operacionais'!AP$89:AP$247,'Premissas Operacionais'!#REF!,#REF!,'Premissas Operacionais'!#REF!,#REF!)+SUMIFS('Premissas Operacionais'!AP$89:AP$247,'Premissas Operacionais'!#REF!,#REF!,'Premissas Operacionais'!#REF!,$AS136))*$AU136/1000-AP136</f>
        <v>#REF!</v>
      </c>
    </row>
    <row r="137" spans="2:82">
      <c r="B137" s="5"/>
      <c r="F137" s="65" t="s">
        <v>50</v>
      </c>
      <c r="G137" s="90">
        <f t="shared" si="26"/>
        <v>2231848.8854327132</v>
      </c>
      <c r="H137" s="77">
        <v>15497.781614253059</v>
      </c>
      <c r="I137" s="77">
        <v>15778.580552807347</v>
      </c>
      <c r="J137" s="77">
        <v>25297.395619772669</v>
      </c>
      <c r="K137" s="77">
        <v>37099.272546047883</v>
      </c>
      <c r="L137" s="77">
        <v>50621.301770644961</v>
      </c>
      <c r="M137" s="77">
        <v>65989.619103080418</v>
      </c>
      <c r="N137" s="77">
        <v>71930.671047812415</v>
      </c>
      <c r="O137" s="77">
        <v>71064.667700416627</v>
      </c>
      <c r="P137" s="77">
        <v>69714.582196373027</v>
      </c>
      <c r="Q137" s="77">
        <v>68759.230264045167</v>
      </c>
      <c r="R137" s="77">
        <v>67453.247207421984</v>
      </c>
      <c r="S137" s="77">
        <v>67934.717846276733</v>
      </c>
      <c r="T137" s="77">
        <v>68415.438653808669</v>
      </c>
      <c r="U137" s="77">
        <v>68896.159461340634</v>
      </c>
      <c r="V137" s="77">
        <v>69377.235452130742</v>
      </c>
      <c r="W137" s="77">
        <v>69599.382847713801</v>
      </c>
      <c r="X137" s="77">
        <v>69821.885426555062</v>
      </c>
      <c r="Y137" s="77">
        <v>70043.63817407348</v>
      </c>
      <c r="Z137" s="77">
        <v>70266.140752914725</v>
      </c>
      <c r="AA137" s="77">
        <v>70488.288148497799</v>
      </c>
      <c r="AB137" s="77">
        <v>70503.32423976039</v>
      </c>
      <c r="AC137" s="77">
        <v>70518.715514281153</v>
      </c>
      <c r="AD137" s="77">
        <v>70533.751605543745</v>
      </c>
      <c r="AE137" s="77">
        <v>70549.537528129149</v>
      </c>
      <c r="AF137" s="77">
        <v>70564.57361939174</v>
      </c>
      <c r="AG137" s="77">
        <v>70410.10836689359</v>
      </c>
      <c r="AH137" s="77">
        <v>70255.998297653598</v>
      </c>
      <c r="AI137" s="77">
        <v>70101.138397090821</v>
      </c>
      <c r="AJ137" s="77">
        <v>69946.673144592642</v>
      </c>
      <c r="AK137" s="77">
        <v>69792.957723417305</v>
      </c>
      <c r="AL137" s="77">
        <v>69503.91748087859</v>
      </c>
      <c r="AM137" s="77">
        <v>69214.127407017077</v>
      </c>
      <c r="AN137" s="77">
        <v>68924.731981220204</v>
      </c>
      <c r="AO137" s="77">
        <v>68634.941907358691</v>
      </c>
      <c r="AP137" s="77">
        <v>68345.151833497162</v>
      </c>
      <c r="AQ137" s="8"/>
      <c r="AS137" s="21" t="s">
        <v>100</v>
      </c>
      <c r="AT137" s="21" t="s">
        <v>70</v>
      </c>
      <c r="AU137" s="99" t="e">
        <f>SUMIFS($H$21:$H$67,#REF!,#REF!,#REF!,AT137)</f>
        <v>#REF!</v>
      </c>
      <c r="AV137" s="98" t="e">
        <f>(SUMIFS('Premissas Operacionais'!H$89:H$247,'Premissas Operacionais'!#REF!,#REF!,'Premissas Operacionais'!#REF!,#REF!)+SUMIFS('Premissas Operacionais'!H$89:H$247,'Premissas Operacionais'!#REF!,#REF!,'Premissas Operacionais'!#REF!,$AS137))*$AU137/1000-H137</f>
        <v>#REF!</v>
      </c>
      <c r="AW137" s="98" t="e">
        <f>(SUMIFS('Premissas Operacionais'!I$89:I$247,'Premissas Operacionais'!#REF!,#REF!,'Premissas Operacionais'!#REF!,#REF!)+SUMIFS('Premissas Operacionais'!I$89:I$247,'Premissas Operacionais'!#REF!,#REF!,'Premissas Operacionais'!#REF!,$AS137))*$AU137/1000-I137</f>
        <v>#REF!</v>
      </c>
      <c r="AX137" s="98" t="e">
        <f>(SUMIFS('Premissas Operacionais'!J$89:J$247,'Premissas Operacionais'!#REF!,#REF!,'Premissas Operacionais'!#REF!,#REF!)+SUMIFS('Premissas Operacionais'!J$89:J$247,'Premissas Operacionais'!#REF!,#REF!,'Premissas Operacionais'!#REF!,$AS137))*$AU137/1000-J137</f>
        <v>#REF!</v>
      </c>
      <c r="AY137" s="98" t="e">
        <f>(SUMIFS('Premissas Operacionais'!K$89:K$247,'Premissas Operacionais'!#REF!,#REF!,'Premissas Operacionais'!#REF!,#REF!)+SUMIFS('Premissas Operacionais'!K$89:K$247,'Premissas Operacionais'!#REF!,#REF!,'Premissas Operacionais'!#REF!,$AS137))*$AU137/1000-K137</f>
        <v>#REF!</v>
      </c>
      <c r="AZ137" s="98" t="e">
        <f>(SUMIFS('Premissas Operacionais'!L$89:L$247,'Premissas Operacionais'!#REF!,#REF!,'Premissas Operacionais'!#REF!,#REF!)+SUMIFS('Premissas Operacionais'!L$89:L$247,'Premissas Operacionais'!#REF!,#REF!,'Premissas Operacionais'!#REF!,$AS137))*$AU137/1000-L137</f>
        <v>#REF!</v>
      </c>
      <c r="BA137" s="98" t="e">
        <f>(SUMIFS('Premissas Operacionais'!M$89:M$247,'Premissas Operacionais'!#REF!,#REF!,'Premissas Operacionais'!#REF!,#REF!)+SUMIFS('Premissas Operacionais'!M$89:M$247,'Premissas Operacionais'!#REF!,#REF!,'Premissas Operacionais'!#REF!,$AS137))*$AU137/1000-M137</f>
        <v>#REF!</v>
      </c>
      <c r="BB137" s="98" t="e">
        <f>(SUMIFS('Premissas Operacionais'!N$89:N$247,'Premissas Operacionais'!#REF!,#REF!,'Premissas Operacionais'!#REF!,#REF!)+SUMIFS('Premissas Operacionais'!N$89:N$247,'Premissas Operacionais'!#REF!,#REF!,'Premissas Operacionais'!#REF!,$AS137))*$AU137/1000-N137</f>
        <v>#REF!</v>
      </c>
      <c r="BC137" s="98" t="e">
        <f>(SUMIFS('Premissas Operacionais'!O$89:O$247,'Premissas Operacionais'!#REF!,#REF!,'Premissas Operacionais'!#REF!,#REF!)+SUMIFS('Premissas Operacionais'!O$89:O$247,'Premissas Operacionais'!#REF!,#REF!,'Premissas Operacionais'!#REF!,$AS137))*$AU137/1000-O137</f>
        <v>#REF!</v>
      </c>
      <c r="BD137" s="98" t="e">
        <f>(SUMIFS('Premissas Operacionais'!P$89:P$247,'Premissas Operacionais'!#REF!,#REF!,'Premissas Operacionais'!#REF!,#REF!)+SUMIFS('Premissas Operacionais'!P$89:P$247,'Premissas Operacionais'!#REF!,#REF!,'Premissas Operacionais'!#REF!,$AS137))*$AU137/1000-P137</f>
        <v>#REF!</v>
      </c>
      <c r="BE137" s="98" t="e">
        <f>(SUMIFS('Premissas Operacionais'!Q$89:Q$247,'Premissas Operacionais'!#REF!,#REF!,'Premissas Operacionais'!#REF!,#REF!)+SUMIFS('Premissas Operacionais'!Q$89:Q$247,'Premissas Operacionais'!#REF!,#REF!,'Premissas Operacionais'!#REF!,$AS137))*$AU137/1000-Q137</f>
        <v>#REF!</v>
      </c>
      <c r="BF137" s="98" t="e">
        <f>(SUMIFS('Premissas Operacionais'!R$89:R$247,'Premissas Operacionais'!#REF!,#REF!,'Premissas Operacionais'!#REF!,#REF!)+SUMIFS('Premissas Operacionais'!R$89:R$247,'Premissas Operacionais'!#REF!,#REF!,'Premissas Operacionais'!#REF!,$AS137))*$AU137/1000-R137</f>
        <v>#REF!</v>
      </c>
      <c r="BG137" s="98" t="e">
        <f>(SUMIFS('Premissas Operacionais'!S$89:S$247,'Premissas Operacionais'!#REF!,#REF!,'Premissas Operacionais'!#REF!,#REF!)+SUMIFS('Premissas Operacionais'!S$89:S$247,'Premissas Operacionais'!#REF!,#REF!,'Premissas Operacionais'!#REF!,$AS137))*$AU137/1000-S137</f>
        <v>#REF!</v>
      </c>
      <c r="BH137" s="98" t="e">
        <f>(SUMIFS('Premissas Operacionais'!T$89:T$247,'Premissas Operacionais'!#REF!,#REF!,'Premissas Operacionais'!#REF!,#REF!)+SUMIFS('Premissas Operacionais'!T$89:T$247,'Premissas Operacionais'!#REF!,#REF!,'Premissas Operacionais'!#REF!,$AS137))*$AU137/1000-T137</f>
        <v>#REF!</v>
      </c>
      <c r="BI137" s="98" t="e">
        <f>(SUMIFS('Premissas Operacionais'!U$89:U$247,'Premissas Operacionais'!#REF!,#REF!,'Premissas Operacionais'!#REF!,#REF!)+SUMIFS('Premissas Operacionais'!U$89:U$247,'Premissas Operacionais'!#REF!,#REF!,'Premissas Operacionais'!#REF!,$AS137))*$AU137/1000-U137</f>
        <v>#REF!</v>
      </c>
      <c r="BJ137" s="98" t="e">
        <f>(SUMIFS('Premissas Operacionais'!V$89:V$247,'Premissas Operacionais'!#REF!,#REF!,'Premissas Operacionais'!#REF!,#REF!)+SUMIFS('Premissas Operacionais'!V$89:V$247,'Premissas Operacionais'!#REF!,#REF!,'Premissas Operacionais'!#REF!,$AS137))*$AU137/1000-V137</f>
        <v>#REF!</v>
      </c>
      <c r="BK137" s="98" t="e">
        <f>(SUMIFS('Premissas Operacionais'!W$89:W$247,'Premissas Operacionais'!#REF!,#REF!,'Premissas Operacionais'!#REF!,#REF!)+SUMIFS('Premissas Operacionais'!W$89:W$247,'Premissas Operacionais'!#REF!,#REF!,'Premissas Operacionais'!#REF!,$AS137))*$AU137/1000-W137</f>
        <v>#REF!</v>
      </c>
      <c r="BL137" s="98" t="e">
        <f>(SUMIFS('Premissas Operacionais'!X$89:X$247,'Premissas Operacionais'!#REF!,#REF!,'Premissas Operacionais'!#REF!,#REF!)+SUMIFS('Premissas Operacionais'!X$89:X$247,'Premissas Operacionais'!#REF!,#REF!,'Premissas Operacionais'!#REF!,$AS137))*$AU137/1000-X137</f>
        <v>#REF!</v>
      </c>
      <c r="BM137" s="98" t="e">
        <f>(SUMIFS('Premissas Operacionais'!Y$89:Y$247,'Premissas Operacionais'!#REF!,#REF!,'Premissas Operacionais'!#REF!,#REF!)+SUMIFS('Premissas Operacionais'!Y$89:Y$247,'Premissas Operacionais'!#REF!,#REF!,'Premissas Operacionais'!#REF!,$AS137))*$AU137/1000-Y137</f>
        <v>#REF!</v>
      </c>
      <c r="BN137" s="98" t="e">
        <f>(SUMIFS('Premissas Operacionais'!Z$89:Z$247,'Premissas Operacionais'!#REF!,#REF!,'Premissas Operacionais'!#REF!,#REF!)+SUMIFS('Premissas Operacionais'!Z$89:Z$247,'Premissas Operacionais'!#REF!,#REF!,'Premissas Operacionais'!#REF!,$AS137))*$AU137/1000-Z137</f>
        <v>#REF!</v>
      </c>
      <c r="BO137" s="98" t="e">
        <f>(SUMIFS('Premissas Operacionais'!AA$89:AA$247,'Premissas Operacionais'!#REF!,#REF!,'Premissas Operacionais'!#REF!,#REF!)+SUMIFS('Premissas Operacionais'!AA$89:AA$247,'Premissas Operacionais'!#REF!,#REF!,'Premissas Operacionais'!#REF!,$AS137))*$AU137/1000-AA137</f>
        <v>#REF!</v>
      </c>
      <c r="BP137" s="98" t="e">
        <f>(SUMIFS('Premissas Operacionais'!AB$89:AB$247,'Premissas Operacionais'!#REF!,#REF!,'Premissas Operacionais'!#REF!,#REF!)+SUMIFS('Premissas Operacionais'!AB$89:AB$247,'Premissas Operacionais'!#REF!,#REF!,'Premissas Operacionais'!#REF!,$AS137))*$AU137/1000-AB137</f>
        <v>#REF!</v>
      </c>
      <c r="BQ137" s="98" t="e">
        <f>(SUMIFS('Premissas Operacionais'!AC$89:AC$247,'Premissas Operacionais'!#REF!,#REF!,'Premissas Operacionais'!#REF!,#REF!)+SUMIFS('Premissas Operacionais'!AC$89:AC$247,'Premissas Operacionais'!#REF!,#REF!,'Premissas Operacionais'!#REF!,$AS137))*$AU137/1000-AC137</f>
        <v>#REF!</v>
      </c>
      <c r="BR137" s="98" t="e">
        <f>(SUMIFS('Premissas Operacionais'!AD$89:AD$247,'Premissas Operacionais'!#REF!,#REF!,'Premissas Operacionais'!#REF!,#REF!)+SUMIFS('Premissas Operacionais'!AD$89:AD$247,'Premissas Operacionais'!#REF!,#REF!,'Premissas Operacionais'!#REF!,$AS137))*$AU137/1000-AD137</f>
        <v>#REF!</v>
      </c>
      <c r="BS137" s="98" t="e">
        <f>(SUMIFS('Premissas Operacionais'!AE$89:AE$247,'Premissas Operacionais'!#REF!,#REF!,'Premissas Operacionais'!#REF!,#REF!)+SUMIFS('Premissas Operacionais'!AE$89:AE$247,'Premissas Operacionais'!#REF!,#REF!,'Premissas Operacionais'!#REF!,$AS137))*$AU137/1000-AE137</f>
        <v>#REF!</v>
      </c>
      <c r="BT137" s="98" t="e">
        <f>(SUMIFS('Premissas Operacionais'!AF$89:AF$247,'Premissas Operacionais'!#REF!,#REF!,'Premissas Operacionais'!#REF!,#REF!)+SUMIFS('Premissas Operacionais'!AF$89:AF$247,'Premissas Operacionais'!#REF!,#REF!,'Premissas Operacionais'!#REF!,$AS137))*$AU137/1000-AF137</f>
        <v>#REF!</v>
      </c>
      <c r="BU137" s="98" t="e">
        <f>(SUMIFS('Premissas Operacionais'!AG$89:AG$247,'Premissas Operacionais'!#REF!,#REF!,'Premissas Operacionais'!#REF!,#REF!)+SUMIFS('Premissas Operacionais'!AG$89:AG$247,'Premissas Operacionais'!#REF!,#REF!,'Premissas Operacionais'!#REF!,$AS137))*$AU137/1000-AG137</f>
        <v>#REF!</v>
      </c>
      <c r="BV137" s="98" t="e">
        <f>(SUMIFS('Premissas Operacionais'!AH$89:AH$247,'Premissas Operacionais'!#REF!,#REF!,'Premissas Operacionais'!#REF!,#REF!)+SUMIFS('Premissas Operacionais'!AH$89:AH$247,'Premissas Operacionais'!#REF!,#REF!,'Premissas Operacionais'!#REF!,$AS137))*$AU137/1000-AH137</f>
        <v>#REF!</v>
      </c>
      <c r="BW137" s="98" t="e">
        <f>(SUMIFS('Premissas Operacionais'!AI$89:AI$247,'Premissas Operacionais'!#REF!,#REF!,'Premissas Operacionais'!#REF!,#REF!)+SUMIFS('Premissas Operacionais'!AI$89:AI$247,'Premissas Operacionais'!#REF!,#REF!,'Premissas Operacionais'!#REF!,$AS137))*$AU137/1000-AI137</f>
        <v>#REF!</v>
      </c>
      <c r="BX137" s="98" t="e">
        <f>(SUMIFS('Premissas Operacionais'!AJ$89:AJ$247,'Premissas Operacionais'!#REF!,#REF!,'Premissas Operacionais'!#REF!,#REF!)+SUMIFS('Premissas Operacionais'!AJ$89:AJ$247,'Premissas Operacionais'!#REF!,#REF!,'Premissas Operacionais'!#REF!,$AS137))*$AU137/1000-AJ137</f>
        <v>#REF!</v>
      </c>
      <c r="BY137" s="98" t="e">
        <f>(SUMIFS('Premissas Operacionais'!AK$89:AK$247,'Premissas Operacionais'!#REF!,#REF!,'Premissas Operacionais'!#REF!,#REF!)+SUMIFS('Premissas Operacionais'!AK$89:AK$247,'Premissas Operacionais'!#REF!,#REF!,'Premissas Operacionais'!#REF!,$AS137))*$AU137/1000-AK137</f>
        <v>#REF!</v>
      </c>
      <c r="BZ137" s="98" t="e">
        <f>(SUMIFS('Premissas Operacionais'!AL$89:AL$247,'Premissas Operacionais'!#REF!,#REF!,'Premissas Operacionais'!#REF!,#REF!)+SUMIFS('Premissas Operacionais'!AL$89:AL$247,'Premissas Operacionais'!#REF!,#REF!,'Premissas Operacionais'!#REF!,$AS137))*$AU137/1000-AL137</f>
        <v>#REF!</v>
      </c>
      <c r="CA137" s="98" t="e">
        <f>(SUMIFS('Premissas Operacionais'!AM$89:AM$247,'Premissas Operacionais'!#REF!,#REF!,'Premissas Operacionais'!#REF!,#REF!)+SUMIFS('Premissas Operacionais'!AM$89:AM$247,'Premissas Operacionais'!#REF!,#REF!,'Premissas Operacionais'!#REF!,$AS137))*$AU137/1000-AM137</f>
        <v>#REF!</v>
      </c>
      <c r="CB137" s="98" t="e">
        <f>(SUMIFS('Premissas Operacionais'!AN$89:AN$247,'Premissas Operacionais'!#REF!,#REF!,'Premissas Operacionais'!#REF!,#REF!)+SUMIFS('Premissas Operacionais'!AN$89:AN$247,'Premissas Operacionais'!#REF!,#REF!,'Premissas Operacionais'!#REF!,$AS137))*$AU137/1000-AN137</f>
        <v>#REF!</v>
      </c>
      <c r="CC137" s="98" t="e">
        <f>(SUMIFS('Premissas Operacionais'!AO$89:AO$247,'Premissas Operacionais'!#REF!,#REF!,'Premissas Operacionais'!#REF!,#REF!)+SUMIFS('Premissas Operacionais'!AO$89:AO$247,'Premissas Operacionais'!#REF!,#REF!,'Premissas Operacionais'!#REF!,$AS137))*$AU137/1000-AO137</f>
        <v>#REF!</v>
      </c>
      <c r="CD137" s="98" t="e">
        <f>(SUMIFS('Premissas Operacionais'!AP$89:AP$247,'Premissas Operacionais'!#REF!,#REF!,'Premissas Operacionais'!#REF!,#REF!)+SUMIFS('Premissas Operacionais'!AP$89:AP$247,'Premissas Operacionais'!#REF!,#REF!,'Premissas Operacionais'!#REF!,$AS137))*$AU137/1000-AP137</f>
        <v>#REF!</v>
      </c>
    </row>
    <row r="138" spans="2:82">
      <c r="B138" s="5"/>
      <c r="F138" s="92" t="s">
        <v>0</v>
      </c>
      <c r="G138" s="91">
        <f t="shared" si="26"/>
        <v>-902411.94673290441</v>
      </c>
      <c r="H138" s="76">
        <f t="shared" ref="H138:AP138" si="28">-H132*SUMIF($E$10:$E$16,$E131,H$10:H$16)</f>
        <v>-22958.642523224586</v>
      </c>
      <c r="I138" s="76">
        <f t="shared" si="28"/>
        <v>-21893.628078635389</v>
      </c>
      <c r="J138" s="76">
        <f t="shared" si="28"/>
        <v>-32739.125253883856</v>
      </c>
      <c r="K138" s="76">
        <f t="shared" si="28"/>
        <v>-44565.983333944678</v>
      </c>
      <c r="L138" s="76">
        <f t="shared" si="28"/>
        <v>-56130.586536685485</v>
      </c>
      <c r="M138" s="76">
        <f t="shared" si="28"/>
        <v>-67103.575801997038</v>
      </c>
      <c r="N138" s="76">
        <f t="shared" si="28"/>
        <v>-66565.029428881928</v>
      </c>
      <c r="O138" s="76">
        <f t="shared" si="28"/>
        <v>-59296.862222983407</v>
      </c>
      <c r="P138" s="76">
        <f t="shared" si="28"/>
        <v>-51999.851966756847</v>
      </c>
      <c r="Q138" s="76">
        <f t="shared" si="28"/>
        <v>-45201.328014834558</v>
      </c>
      <c r="R138" s="76">
        <f t="shared" si="28"/>
        <v>-38372.456646102255</v>
      </c>
      <c r="S138" s="76">
        <f t="shared" si="28"/>
        <v>-32633.400955647197</v>
      </c>
      <c r="T138" s="76">
        <f t="shared" si="28"/>
        <v>-26808.820794982428</v>
      </c>
      <c r="U138" s="76">
        <f t="shared" si="28"/>
        <v>-20899.14272429769</v>
      </c>
      <c r="V138" s="76">
        <f t="shared" si="28"/>
        <v>-14904.443048285868</v>
      </c>
      <c r="W138" s="76">
        <f t="shared" si="28"/>
        <v>-14952.167394524447</v>
      </c>
      <c r="X138" s="76">
        <f t="shared" si="28"/>
        <v>-14999.968045455893</v>
      </c>
      <c r="Y138" s="76">
        <f t="shared" si="28"/>
        <v>-15047.607608702396</v>
      </c>
      <c r="Z138" s="76">
        <f t="shared" si="28"/>
        <v>-15095.408259633841</v>
      </c>
      <c r="AA138" s="76">
        <f t="shared" si="28"/>
        <v>-15143.132605872421</v>
      </c>
      <c r="AB138" s="76">
        <f t="shared" si="28"/>
        <v>-15146.362837870449</v>
      </c>
      <c r="AC138" s="76">
        <f t="shared" si="28"/>
        <v>-15149.669374561345</v>
      </c>
      <c r="AD138" s="76">
        <f t="shared" si="28"/>
        <v>-15152.899606559367</v>
      </c>
      <c r="AE138" s="76">
        <f t="shared" si="28"/>
        <v>-15156.290926242342</v>
      </c>
      <c r="AF138" s="76">
        <f t="shared" si="28"/>
        <v>-15159.521158240366</v>
      </c>
      <c r="AG138" s="76">
        <f t="shared" si="28"/>
        <v>-15126.337095142517</v>
      </c>
      <c r="AH138" s="76">
        <f t="shared" si="28"/>
        <v>-15093.229336737533</v>
      </c>
      <c r="AI138" s="76">
        <f t="shared" si="28"/>
        <v>-15059.960490647611</v>
      </c>
      <c r="AJ138" s="76">
        <f t="shared" si="28"/>
        <v>-15026.776427549759</v>
      </c>
      <c r="AK138" s="76">
        <f t="shared" si="28"/>
        <v>-14993.753452136851</v>
      </c>
      <c r="AL138" s="76">
        <f t="shared" si="28"/>
        <v>-14931.658388741693</v>
      </c>
      <c r="AM138" s="76">
        <f t="shared" si="28"/>
        <v>-14869.402237661594</v>
      </c>
      <c r="AN138" s="76">
        <f t="shared" si="28"/>
        <v>-14807.23086957357</v>
      </c>
      <c r="AO138" s="76">
        <f t="shared" si="28"/>
        <v>-14744.974718493468</v>
      </c>
      <c r="AP138" s="76">
        <f t="shared" si="28"/>
        <v>-14682.718567413365</v>
      </c>
      <c r="AQ138" s="8"/>
    </row>
    <row r="139" spans="2:82">
      <c r="B139" s="5"/>
      <c r="F139" s="92" t="s">
        <v>5</v>
      </c>
      <c r="G139" s="91">
        <f t="shared" si="26"/>
        <v>3897139.4319640347</v>
      </c>
      <c r="H139" s="76">
        <f t="shared" ref="H139:AP139" si="29">SUM(H132,H138)</f>
        <v>10963.701630476044</v>
      </c>
      <c r="I139" s="76">
        <f t="shared" si="29"/>
        <v>12551.979345271771</v>
      </c>
      <c r="J139" s="76">
        <f t="shared" si="29"/>
        <v>22340.1568017754</v>
      </c>
      <c r="K139" s="76">
        <f t="shared" si="29"/>
        <v>35994.362533634296</v>
      </c>
      <c r="L139" s="76">
        <f t="shared" si="29"/>
        <v>53499.465292778375</v>
      </c>
      <c r="M139" s="76">
        <f t="shared" si="29"/>
        <v>75427.383845405362</v>
      </c>
      <c r="N139" s="76">
        <f t="shared" si="29"/>
        <v>88381.50089905558</v>
      </c>
      <c r="O139" s="76">
        <f t="shared" si="29"/>
        <v>93372.710956685565</v>
      </c>
      <c r="P139" s="76">
        <f t="shared" si="29"/>
        <v>97769.306923671931</v>
      </c>
      <c r="Q139" s="76">
        <f t="shared" si="29"/>
        <v>102515.43020357913</v>
      </c>
      <c r="R139" s="76">
        <f t="shared" si="29"/>
        <v>106538.63340715409</v>
      </c>
      <c r="S139" s="76">
        <f t="shared" si="29"/>
        <v>113312.04160091464</v>
      </c>
      <c r="T139" s="76">
        <f t="shared" si="29"/>
        <v>120169.36338803545</v>
      </c>
      <c r="U139" s="76">
        <f t="shared" si="29"/>
        <v>127111.78308517627</v>
      </c>
      <c r="V139" s="76">
        <f t="shared" si="29"/>
        <v>134139.9874345728</v>
      </c>
      <c r="W139" s="76">
        <f t="shared" si="29"/>
        <v>134569.50655072002</v>
      </c>
      <c r="X139" s="76">
        <f t="shared" si="29"/>
        <v>134999.71240910303</v>
      </c>
      <c r="Y139" s="76">
        <f t="shared" si="29"/>
        <v>135428.46847832156</v>
      </c>
      <c r="Z139" s="76">
        <f t="shared" si="29"/>
        <v>135858.67433670457</v>
      </c>
      <c r="AA139" s="76">
        <f t="shared" si="29"/>
        <v>136288.19345285179</v>
      </c>
      <c r="AB139" s="76">
        <f t="shared" si="29"/>
        <v>136317.26554083402</v>
      </c>
      <c r="AC139" s="76">
        <f t="shared" si="29"/>
        <v>136347.0243710521</v>
      </c>
      <c r="AD139" s="76">
        <f t="shared" si="29"/>
        <v>136376.09645903431</v>
      </c>
      <c r="AE139" s="76">
        <f t="shared" si="29"/>
        <v>136406.61833618107</v>
      </c>
      <c r="AF139" s="76">
        <f t="shared" si="29"/>
        <v>136435.6904241633</v>
      </c>
      <c r="AG139" s="76">
        <f t="shared" si="29"/>
        <v>136137.03385628265</v>
      </c>
      <c r="AH139" s="76">
        <f t="shared" si="29"/>
        <v>135839.06403063779</v>
      </c>
      <c r="AI139" s="76">
        <f t="shared" si="29"/>
        <v>135539.64441582849</v>
      </c>
      <c r="AJ139" s="76">
        <f t="shared" si="29"/>
        <v>135240.98784794784</v>
      </c>
      <c r="AK139" s="76">
        <f t="shared" si="29"/>
        <v>134943.78106923166</v>
      </c>
      <c r="AL139" s="76">
        <f t="shared" si="29"/>
        <v>134384.92549867523</v>
      </c>
      <c r="AM139" s="76">
        <f t="shared" si="29"/>
        <v>133824.62013895434</v>
      </c>
      <c r="AN139" s="76">
        <f t="shared" si="29"/>
        <v>133265.07782616213</v>
      </c>
      <c r="AO139" s="76">
        <f t="shared" si="29"/>
        <v>132704.77246644121</v>
      </c>
      <c r="AP139" s="76">
        <f t="shared" si="29"/>
        <v>132144.46710672029</v>
      </c>
      <c r="AQ139" s="8"/>
    </row>
    <row r="140" spans="2:82">
      <c r="B140" s="5"/>
      <c r="G140" s="89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"/>
    </row>
    <row r="141" spans="2:82">
      <c r="B141" s="5"/>
      <c r="E141" s="36"/>
      <c r="F141" s="37" t="s">
        <v>1</v>
      </c>
      <c r="G141" s="85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"/>
    </row>
    <row r="142" spans="2:82">
      <c r="B142" s="5"/>
      <c r="F142" s="92" t="s">
        <v>46</v>
      </c>
      <c r="G142" s="91">
        <f t="shared" ref="G142" si="30">SUM(H142:AP142)</f>
        <v>42176716.717306316</v>
      </c>
      <c r="H142" s="77">
        <f>SUM(H143:H147)</f>
        <v>783071.12571784074</v>
      </c>
      <c r="I142" s="77">
        <f t="shared" ref="I142" si="31">SUM(I143:I147)</f>
        <v>787944.21652102913</v>
      </c>
      <c r="J142" s="77">
        <f t="shared" ref="J142" si="32">SUM(J143:J147)</f>
        <v>891209.01512558968</v>
      </c>
      <c r="K142" s="77">
        <f t="shared" ref="K142" si="33">SUM(K143:K147)</f>
        <v>998113.46938453114</v>
      </c>
      <c r="L142" s="77">
        <f t="shared" ref="L142" si="34">SUM(L143:L147)</f>
        <v>1121712.1269409058</v>
      </c>
      <c r="M142" s="77">
        <f t="shared" ref="M142" si="35">SUM(M143:M147)</f>
        <v>1235932.7030951863</v>
      </c>
      <c r="N142" s="77">
        <f t="shared" ref="N142" si="36">SUM(N143:N147)</f>
        <v>1305940.590999336</v>
      </c>
      <c r="O142" s="77">
        <f t="shared" ref="O142" si="37">SUM(O143:O147)</f>
        <v>1289226.925266396</v>
      </c>
      <c r="P142" s="77">
        <f t="shared" ref="P142" si="38">SUM(P143:P147)</f>
        <v>1278088.2228464605</v>
      </c>
      <c r="Q142" s="77">
        <f t="shared" ref="Q142" si="39">SUM(Q143:Q147)</f>
        <v>1256058.0596869728</v>
      </c>
      <c r="R142" s="77">
        <f t="shared" ref="R142" si="40">SUM(R143:R147)</f>
        <v>1237766.4275472672</v>
      </c>
      <c r="S142" s="77">
        <f t="shared" ref="S142" si="41">SUM(S143:S147)</f>
        <v>1242727.796686193</v>
      </c>
      <c r="T142" s="77">
        <f t="shared" ref="T142" si="42">SUM(T143:T147)</f>
        <v>1247701.4835478123</v>
      </c>
      <c r="U142" s="77">
        <f t="shared" ref="U142" si="43">SUM(U143:U147)</f>
        <v>1251962.0424639683</v>
      </c>
      <c r="V142" s="77">
        <f t="shared" ref="V142" si="44">SUM(V143:V147)</f>
        <v>1256222.9082550122</v>
      </c>
      <c r="W142" s="77">
        <f t="shared" ref="W142" si="45">SUM(W143:W147)</f>
        <v>1257728.5175685245</v>
      </c>
      <c r="X142" s="77">
        <f t="shared" ref="X142" si="46">SUM(X143:X147)</f>
        <v>1259236.2941635293</v>
      </c>
      <c r="Y142" s="77">
        <f t="shared" ref="Y142" si="47">SUM(Y143:Y147)</f>
        <v>1260741.0277727828</v>
      </c>
      <c r="Z142" s="77">
        <f t="shared" ref="Z142" si="48">SUM(Z143:Z147)</f>
        <v>1262248.2386269534</v>
      </c>
      <c r="AA142" s="77">
        <f t="shared" ref="AA142" si="49">SUM(AA143:AA147)</f>
        <v>1263754.4527044252</v>
      </c>
      <c r="AB142" s="77">
        <f t="shared" ref="AB142" si="50">SUM(AB143:AB147)</f>
        <v>1262756.1668834032</v>
      </c>
      <c r="AC142" s="77">
        <f t="shared" ref="AC142" si="51">SUM(AC143:AC147)</f>
        <v>1261757.5498905473</v>
      </c>
      <c r="AD142" s="77">
        <f t="shared" ref="AD142" si="52">SUM(AD143:AD147)</f>
        <v>1260759.2915679826</v>
      </c>
      <c r="AE142" s="77">
        <f t="shared" ref="AE142" si="53">SUM(AE143:AE147)</f>
        <v>1259762.6650466011</v>
      </c>
      <c r="AF142" s="77">
        <f t="shared" ref="AF142" si="54">SUM(AF143:AF147)</f>
        <v>1258763.863959555</v>
      </c>
      <c r="AG142" s="77">
        <f t="shared" ref="AG142" si="55">SUM(AG143:AG147)</f>
        <v>1255587.7094358751</v>
      </c>
      <c r="AH142" s="77">
        <f t="shared" ref="AH142" si="56">SUM(AH143:AH147)</f>
        <v>1252410.8068003124</v>
      </c>
      <c r="AI142" s="77">
        <f t="shared" ref="AI142" si="57">SUM(AI143:AI147)</f>
        <v>1249233.9953343987</v>
      </c>
      <c r="AJ142" s="77">
        <f t="shared" ref="AJ142:AP142" si="58">SUM(AJ143:AJ147)</f>
        <v>1246058.9955314361</v>
      </c>
      <c r="AK142" s="77">
        <f t="shared" si="58"/>
        <v>1242883.0904431867</v>
      </c>
      <c r="AL142" s="77">
        <f t="shared" si="58"/>
        <v>1237880.2526962303</v>
      </c>
      <c r="AM142" s="77">
        <f t="shared" si="58"/>
        <v>1232875.9186039923</v>
      </c>
      <c r="AN142" s="77">
        <f t="shared" si="58"/>
        <v>1227871.2461013976</v>
      </c>
      <c r="AO142" s="77">
        <f t="shared" si="58"/>
        <v>1222867.0762209701</v>
      </c>
      <c r="AP142" s="77">
        <f t="shared" si="58"/>
        <v>1217862.4438697137</v>
      </c>
      <c r="AQ142" s="8"/>
    </row>
    <row r="143" spans="2:82">
      <c r="B143" s="5"/>
      <c r="F143" s="65" t="s">
        <v>2</v>
      </c>
      <c r="G143" s="90">
        <f t="shared" ref="G143:G149" si="59">SUM(H143:AP143)</f>
        <v>826399.89555602707</v>
      </c>
      <c r="H143" s="77">
        <f t="shared" ref="H143:Q148" si="60">SUMIF($F$72:$F$139,$F143,H$72:H$139)</f>
        <v>5927.0515247215008</v>
      </c>
      <c r="I143" s="77">
        <f t="shared" si="60"/>
        <v>7526.1475229956422</v>
      </c>
      <c r="J143" s="77">
        <f t="shared" si="60"/>
        <v>10136.303451043643</v>
      </c>
      <c r="K143" s="77">
        <f t="shared" si="60"/>
        <v>13159.729257108744</v>
      </c>
      <c r="L143" s="77">
        <f t="shared" si="60"/>
        <v>16846.696946488664</v>
      </c>
      <c r="M143" s="77">
        <f t="shared" si="60"/>
        <v>20821.503240710237</v>
      </c>
      <c r="N143" s="77">
        <f t="shared" si="60"/>
        <v>24620.551989386335</v>
      </c>
      <c r="O143" s="77">
        <f t="shared" si="60"/>
        <v>26881.181758686478</v>
      </c>
      <c r="P143" s="77">
        <f t="shared" si="60"/>
        <v>26653.434391601357</v>
      </c>
      <c r="Q143" s="77">
        <f t="shared" si="60"/>
        <v>26203.832242045777</v>
      </c>
      <c r="R143" s="77">
        <f t="shared" ref="R143:AA148" si="61">SUMIF($F$72:$F$139,$F143,R$72:R$139)</f>
        <v>25796.47914363028</v>
      </c>
      <c r="S143" s="77">
        <f t="shared" si="61"/>
        <v>25874.207082555848</v>
      </c>
      <c r="T143" s="77">
        <f t="shared" si="61"/>
        <v>25951.884115299596</v>
      </c>
      <c r="U143" s="77">
        <f t="shared" si="61"/>
        <v>26029.584813607464</v>
      </c>
      <c r="V143" s="77">
        <f t="shared" si="61"/>
        <v>26107.275598555767</v>
      </c>
      <c r="W143" s="77">
        <f t="shared" si="61"/>
        <v>26128.74171555353</v>
      </c>
      <c r="X143" s="77">
        <f t="shared" si="61"/>
        <v>26150.220944191718</v>
      </c>
      <c r="Y143" s="77">
        <f t="shared" si="61"/>
        <v>26171.671780962217</v>
      </c>
      <c r="Z143" s="77">
        <f t="shared" si="61"/>
        <v>26193.173523914527</v>
      </c>
      <c r="AA143" s="77">
        <f t="shared" si="61"/>
        <v>26214.639640912297</v>
      </c>
      <c r="AB143" s="77">
        <f t="shared" ref="AB143:AP148" si="62">SUMIF($F$72:$F$139,$F143,AB$72:AB$139)</f>
        <v>26187.240969940955</v>
      </c>
      <c r="AC143" s="77">
        <f t="shared" si="62"/>
        <v>26159.854899924161</v>
      </c>
      <c r="AD143" s="77">
        <f t="shared" si="62"/>
        <v>26132.468382016934</v>
      </c>
      <c r="AE143" s="77">
        <f t="shared" si="62"/>
        <v>26105.087230977406</v>
      </c>
      <c r="AF143" s="77">
        <f t="shared" si="62"/>
        <v>26077.698921256066</v>
      </c>
      <c r="AG143" s="77">
        <f t="shared" si="62"/>
        <v>26007.004507978811</v>
      </c>
      <c r="AH143" s="77">
        <f t="shared" si="62"/>
        <v>25936.310542591986</v>
      </c>
      <c r="AI143" s="77">
        <f t="shared" si="62"/>
        <v>25865.611210337465</v>
      </c>
      <c r="AJ143" s="77">
        <f t="shared" si="62"/>
        <v>25794.927158310216</v>
      </c>
      <c r="AK143" s="77">
        <f t="shared" si="62"/>
        <v>25724.272138714783</v>
      </c>
      <c r="AL143" s="77">
        <f t="shared" si="62"/>
        <v>25617.20126675185</v>
      </c>
      <c r="AM143" s="77">
        <f t="shared" si="62"/>
        <v>25510.103154171222</v>
      </c>
      <c r="AN143" s="77">
        <f t="shared" si="62"/>
        <v>25403.03068306786</v>
      </c>
      <c r="AO143" s="77">
        <f t="shared" si="62"/>
        <v>25295.930778673115</v>
      </c>
      <c r="AP143" s="77">
        <f t="shared" si="62"/>
        <v>25188.843027342478</v>
      </c>
      <c r="AQ143" s="8"/>
    </row>
    <row r="144" spans="2:82">
      <c r="B144" s="5"/>
      <c r="F144" s="65" t="s">
        <v>47</v>
      </c>
      <c r="G144" s="90">
        <f t="shared" si="59"/>
        <v>21832189.707564063</v>
      </c>
      <c r="H144" s="77">
        <f t="shared" si="60"/>
        <v>429975.76709343347</v>
      </c>
      <c r="I144" s="77">
        <f t="shared" si="60"/>
        <v>430537.65817945765</v>
      </c>
      <c r="J144" s="77">
        <f t="shared" si="60"/>
        <v>481018.5298311442</v>
      </c>
      <c r="K144" s="77">
        <f t="shared" si="60"/>
        <v>531753.01836495206</v>
      </c>
      <c r="L144" s="77">
        <f t="shared" si="60"/>
        <v>590349.8482785041</v>
      </c>
      <c r="M144" s="77">
        <f t="shared" si="60"/>
        <v>642070.39188597945</v>
      </c>
      <c r="N144" s="77">
        <f t="shared" si="60"/>
        <v>674016.44171111099</v>
      </c>
      <c r="O144" s="77">
        <f t="shared" si="60"/>
        <v>662171.06381937757</v>
      </c>
      <c r="P144" s="77">
        <f t="shared" si="60"/>
        <v>657035.26450759487</v>
      </c>
      <c r="Q144" s="77">
        <f t="shared" si="60"/>
        <v>645800.73733661685</v>
      </c>
      <c r="R144" s="77">
        <f t="shared" si="61"/>
        <v>636882.12233537703</v>
      </c>
      <c r="S144" s="77">
        <f t="shared" si="61"/>
        <v>639630.05748889863</v>
      </c>
      <c r="T144" s="77">
        <f t="shared" si="61"/>
        <v>642389.49119143758</v>
      </c>
      <c r="U144" s="77">
        <f t="shared" si="61"/>
        <v>644546.11780870892</v>
      </c>
      <c r="V144" s="77">
        <f t="shared" si="61"/>
        <v>646702.93161806045</v>
      </c>
      <c r="W144" s="77">
        <f t="shared" si="61"/>
        <v>647512.26184236351</v>
      </c>
      <c r="X144" s="77">
        <f t="shared" si="61"/>
        <v>648322.7418633413</v>
      </c>
      <c r="Y144" s="77">
        <f t="shared" si="61"/>
        <v>649131.73472916917</v>
      </c>
      <c r="Z144" s="77">
        <f t="shared" si="61"/>
        <v>649941.62745821429</v>
      </c>
      <c r="AA144" s="77">
        <f t="shared" si="61"/>
        <v>650751.39328847092</v>
      </c>
      <c r="AB144" s="77">
        <f t="shared" si="62"/>
        <v>650293.84802326397</v>
      </c>
      <c r="AC144" s="77">
        <f t="shared" si="62"/>
        <v>649835.67080713576</v>
      </c>
      <c r="AD144" s="77">
        <f t="shared" si="62"/>
        <v>649377.98053343454</v>
      </c>
      <c r="AE144" s="77">
        <f t="shared" si="62"/>
        <v>648921.19667482935</v>
      </c>
      <c r="AF144" s="77">
        <f t="shared" si="62"/>
        <v>648463.01262923423</v>
      </c>
      <c r="AG144" s="77">
        <f t="shared" si="62"/>
        <v>646901.96454794169</v>
      </c>
      <c r="AH144" s="77">
        <f t="shared" si="62"/>
        <v>645340.30336147058</v>
      </c>
      <c r="AI144" s="77">
        <f t="shared" si="62"/>
        <v>643778.78630154429</v>
      </c>
      <c r="AJ144" s="77">
        <f t="shared" si="62"/>
        <v>642218.40756949061</v>
      </c>
      <c r="AK144" s="77">
        <f t="shared" si="62"/>
        <v>640656.75551559008</v>
      </c>
      <c r="AL144" s="77">
        <f t="shared" si="62"/>
        <v>638162.5231010759</v>
      </c>
      <c r="AM144" s="77">
        <f t="shared" si="62"/>
        <v>635667.73625431571</v>
      </c>
      <c r="AN144" s="77">
        <f t="shared" si="62"/>
        <v>633172.23642803507</v>
      </c>
      <c r="AO144" s="77">
        <f t="shared" si="62"/>
        <v>630677.63429099869</v>
      </c>
      <c r="AP144" s="77">
        <f t="shared" si="62"/>
        <v>628182.45089349023</v>
      </c>
      <c r="AQ144" s="8"/>
    </row>
    <row r="145" spans="2:43">
      <c r="B145" s="5"/>
      <c r="F145" s="65" t="s">
        <v>48</v>
      </c>
      <c r="G145" s="90">
        <f t="shared" si="59"/>
        <v>10692787.976773592</v>
      </c>
      <c r="H145" s="77">
        <f t="shared" si="60"/>
        <v>213584.99096496461</v>
      </c>
      <c r="I145" s="77">
        <f t="shared" si="60"/>
        <v>215035.21542728585</v>
      </c>
      <c r="J145" s="77">
        <f t="shared" si="60"/>
        <v>238178.20227303411</v>
      </c>
      <c r="K145" s="77">
        <f t="shared" si="60"/>
        <v>261143.49991300915</v>
      </c>
      <c r="L145" s="77">
        <f t="shared" si="60"/>
        <v>288398.67708337418</v>
      </c>
      <c r="M145" s="77">
        <f t="shared" si="60"/>
        <v>311820.10103174148</v>
      </c>
      <c r="N145" s="77">
        <f t="shared" si="60"/>
        <v>329905.59145768965</v>
      </c>
      <c r="O145" s="77">
        <f t="shared" si="60"/>
        <v>326212.39232783206</v>
      </c>
      <c r="P145" s="77">
        <f t="shared" si="60"/>
        <v>323764.94789607252</v>
      </c>
      <c r="Q145" s="77">
        <f t="shared" si="60"/>
        <v>318146.63888414617</v>
      </c>
      <c r="R145" s="77">
        <f t="shared" si="61"/>
        <v>313480.05858994607</v>
      </c>
      <c r="S145" s="77">
        <f t="shared" si="61"/>
        <v>314407.60581300472</v>
      </c>
      <c r="T145" s="77">
        <f t="shared" si="61"/>
        <v>315335.99285283114</v>
      </c>
      <c r="U145" s="77">
        <f t="shared" si="61"/>
        <v>316209.28366858413</v>
      </c>
      <c r="V145" s="77">
        <f t="shared" si="61"/>
        <v>317082.48031545046</v>
      </c>
      <c r="W145" s="77">
        <f t="shared" si="61"/>
        <v>317324.51741334936</v>
      </c>
      <c r="X145" s="77">
        <f t="shared" si="61"/>
        <v>317566.68914676842</v>
      </c>
      <c r="Y145" s="77">
        <f t="shared" si="61"/>
        <v>317808.62626694544</v>
      </c>
      <c r="Z145" s="77">
        <f t="shared" si="61"/>
        <v>318050.88997426687</v>
      </c>
      <c r="AA145" s="77">
        <f t="shared" si="61"/>
        <v>318292.97300145129</v>
      </c>
      <c r="AB145" s="77">
        <f t="shared" si="62"/>
        <v>317967.84901450283</v>
      </c>
      <c r="AC145" s="77">
        <f t="shared" si="62"/>
        <v>317642.73188504175</v>
      </c>
      <c r="AD145" s="77">
        <f t="shared" si="62"/>
        <v>317317.73400911113</v>
      </c>
      <c r="AE145" s="77">
        <f t="shared" si="62"/>
        <v>316992.77539733308</v>
      </c>
      <c r="AF145" s="77">
        <f t="shared" si="62"/>
        <v>316667.64672179212</v>
      </c>
      <c r="AG145" s="77">
        <f t="shared" si="62"/>
        <v>315835.70713767898</v>
      </c>
      <c r="AH145" s="77">
        <f t="shared" si="62"/>
        <v>315003.57976158976</v>
      </c>
      <c r="AI145" s="77">
        <f t="shared" si="62"/>
        <v>314171.61378878396</v>
      </c>
      <c r="AJ145" s="77">
        <f t="shared" si="62"/>
        <v>313339.81424251839</v>
      </c>
      <c r="AK145" s="77">
        <f t="shared" si="62"/>
        <v>312507.98131479969</v>
      </c>
      <c r="AL145" s="77">
        <f t="shared" si="62"/>
        <v>311244.78822379501</v>
      </c>
      <c r="AM145" s="77">
        <f t="shared" si="62"/>
        <v>309981.51929985394</v>
      </c>
      <c r="AN145" s="77">
        <f t="shared" si="62"/>
        <v>308718.27212183445</v>
      </c>
      <c r="AO145" s="77">
        <f t="shared" si="62"/>
        <v>307454.92009909794</v>
      </c>
      <c r="AP145" s="77">
        <f t="shared" si="62"/>
        <v>306191.66945411032</v>
      </c>
      <c r="AQ145" s="8"/>
    </row>
    <row r="146" spans="2:43">
      <c r="B146" s="5"/>
      <c r="F146" s="65" t="s">
        <v>49</v>
      </c>
      <c r="G146" s="90">
        <f t="shared" si="59"/>
        <v>3413819.7332258164</v>
      </c>
      <c r="H146" s="77">
        <f t="shared" si="60"/>
        <v>54660.014770278016</v>
      </c>
      <c r="I146" s="77">
        <f t="shared" si="60"/>
        <v>55190.266885234676</v>
      </c>
      <c r="J146" s="77">
        <f t="shared" si="60"/>
        <v>65665.024557179961</v>
      </c>
      <c r="K146" s="77">
        <f t="shared" si="60"/>
        <v>77096.097045083516</v>
      </c>
      <c r="L146" s="77">
        <f t="shared" si="60"/>
        <v>89537.785030109415</v>
      </c>
      <c r="M146" s="77">
        <f t="shared" si="60"/>
        <v>102305.56138724978</v>
      </c>
      <c r="N146" s="77">
        <f t="shared" si="60"/>
        <v>107490.86093813412</v>
      </c>
      <c r="O146" s="77">
        <f t="shared" si="60"/>
        <v>106041.23754574514</v>
      </c>
      <c r="P146" s="77">
        <f t="shared" si="60"/>
        <v>104783.71789770023</v>
      </c>
      <c r="Q146" s="77">
        <f t="shared" si="60"/>
        <v>102789.6498501497</v>
      </c>
      <c r="R146" s="77">
        <f t="shared" si="61"/>
        <v>101097.61235945293</v>
      </c>
      <c r="S146" s="77">
        <f t="shared" si="61"/>
        <v>101510.79214714702</v>
      </c>
      <c r="T146" s="77">
        <f t="shared" si="61"/>
        <v>101923.86505355689</v>
      </c>
      <c r="U146" s="77">
        <f t="shared" si="61"/>
        <v>102326.18549119763</v>
      </c>
      <c r="V146" s="77">
        <f t="shared" si="61"/>
        <v>102728.39253659172</v>
      </c>
      <c r="W146" s="77">
        <f t="shared" si="61"/>
        <v>102854.02213050537</v>
      </c>
      <c r="X146" s="77">
        <f t="shared" si="61"/>
        <v>102980.03007354218</v>
      </c>
      <c r="Y146" s="77">
        <f t="shared" si="61"/>
        <v>103105.63346702163</v>
      </c>
      <c r="Z146" s="77">
        <f t="shared" si="61"/>
        <v>103231.63202955945</v>
      </c>
      <c r="AA146" s="77">
        <f t="shared" si="61"/>
        <v>103357.3323026185</v>
      </c>
      <c r="AB146" s="77">
        <f t="shared" si="62"/>
        <v>103242.9201252803</v>
      </c>
      <c r="AC146" s="77">
        <f t="shared" si="62"/>
        <v>103128.50554979198</v>
      </c>
      <c r="AD146" s="77">
        <f t="shared" si="62"/>
        <v>103014.114587862</v>
      </c>
      <c r="AE146" s="77">
        <f t="shared" si="62"/>
        <v>102899.64381210908</v>
      </c>
      <c r="AF146" s="77">
        <f t="shared" si="62"/>
        <v>102785.38737001074</v>
      </c>
      <c r="AG146" s="77">
        <f t="shared" si="62"/>
        <v>102469.61271731199</v>
      </c>
      <c r="AH146" s="77">
        <f t="shared" si="62"/>
        <v>102153.69150113665</v>
      </c>
      <c r="AI146" s="77">
        <f t="shared" si="62"/>
        <v>101838.11545399076</v>
      </c>
      <c r="AJ146" s="77">
        <f t="shared" si="62"/>
        <v>101522.57628456155</v>
      </c>
      <c r="AK146" s="77">
        <f t="shared" si="62"/>
        <v>101206.88224344747</v>
      </c>
      <c r="AL146" s="77">
        <f t="shared" si="62"/>
        <v>100730.15261890873</v>
      </c>
      <c r="AM146" s="77">
        <f t="shared" si="62"/>
        <v>100253.28823563343</v>
      </c>
      <c r="AN146" s="77">
        <f t="shared" si="62"/>
        <v>99776.48162086161</v>
      </c>
      <c r="AO146" s="77">
        <f t="shared" si="62"/>
        <v>99299.704987505887</v>
      </c>
      <c r="AP146" s="77">
        <f t="shared" si="62"/>
        <v>98822.942619345398</v>
      </c>
      <c r="AQ146" s="8"/>
    </row>
    <row r="147" spans="2:43">
      <c r="B147" s="5"/>
      <c r="F147" s="65" t="s">
        <v>50</v>
      </c>
      <c r="G147" s="90">
        <f t="shared" si="59"/>
        <v>5411519.4041868215</v>
      </c>
      <c r="H147" s="77">
        <f t="shared" si="60"/>
        <v>78923.301364443148</v>
      </c>
      <c r="I147" s="77">
        <f t="shared" si="60"/>
        <v>79654.928506055439</v>
      </c>
      <c r="J147" s="77">
        <f t="shared" si="60"/>
        <v>96210.955013187777</v>
      </c>
      <c r="K147" s="77">
        <f t="shared" si="60"/>
        <v>114961.12480437766</v>
      </c>
      <c r="L147" s="77">
        <f t="shared" si="60"/>
        <v>136579.11960242939</v>
      </c>
      <c r="M147" s="77">
        <f t="shared" si="60"/>
        <v>158915.14554950525</v>
      </c>
      <c r="N147" s="77">
        <f t="shared" si="60"/>
        <v>169907.14490301491</v>
      </c>
      <c r="O147" s="77">
        <f t="shared" si="60"/>
        <v>167921.04981475481</v>
      </c>
      <c r="P147" s="77">
        <f t="shared" si="60"/>
        <v>165850.85815349163</v>
      </c>
      <c r="Q147" s="77">
        <f t="shared" si="60"/>
        <v>163117.20137401432</v>
      </c>
      <c r="R147" s="77">
        <f t="shared" si="61"/>
        <v>160510.1551188608</v>
      </c>
      <c r="S147" s="77">
        <f t="shared" si="61"/>
        <v>161305.1341545867</v>
      </c>
      <c r="T147" s="77">
        <f t="shared" si="61"/>
        <v>162100.25033468712</v>
      </c>
      <c r="U147" s="77">
        <f t="shared" si="61"/>
        <v>162850.87068187012</v>
      </c>
      <c r="V147" s="77">
        <f t="shared" si="61"/>
        <v>163601.82818635378</v>
      </c>
      <c r="W147" s="77">
        <f t="shared" si="61"/>
        <v>163908.97446675261</v>
      </c>
      <c r="X147" s="77">
        <f t="shared" si="61"/>
        <v>164216.61213568569</v>
      </c>
      <c r="Y147" s="77">
        <f t="shared" si="61"/>
        <v>164523.36152868441</v>
      </c>
      <c r="Z147" s="77">
        <f t="shared" si="61"/>
        <v>164830.91564099834</v>
      </c>
      <c r="AA147" s="77">
        <f t="shared" si="61"/>
        <v>165138.11447097216</v>
      </c>
      <c r="AB147" s="77">
        <f t="shared" si="62"/>
        <v>165064.30875041522</v>
      </c>
      <c r="AC147" s="77">
        <f t="shared" si="62"/>
        <v>164990.7867486538</v>
      </c>
      <c r="AD147" s="77">
        <f t="shared" si="62"/>
        <v>164916.99405555788</v>
      </c>
      <c r="AE147" s="77">
        <f t="shared" si="62"/>
        <v>164843.96193135236</v>
      </c>
      <c r="AF147" s="77">
        <f t="shared" si="62"/>
        <v>164770.11831726192</v>
      </c>
      <c r="AG147" s="77">
        <f t="shared" si="62"/>
        <v>164373.42052496359</v>
      </c>
      <c r="AH147" s="77">
        <f t="shared" si="62"/>
        <v>163976.92163352337</v>
      </c>
      <c r="AI147" s="77">
        <f t="shared" si="62"/>
        <v>163579.86857974235</v>
      </c>
      <c r="AJ147" s="77">
        <f t="shared" si="62"/>
        <v>163183.27027655538</v>
      </c>
      <c r="AK147" s="77">
        <f t="shared" si="62"/>
        <v>162787.19923063469</v>
      </c>
      <c r="AL147" s="77">
        <f t="shared" si="62"/>
        <v>162125.58748569866</v>
      </c>
      <c r="AM147" s="77">
        <f t="shared" si="62"/>
        <v>161463.27166001807</v>
      </c>
      <c r="AN147" s="77">
        <f t="shared" si="62"/>
        <v>160801.22524759849</v>
      </c>
      <c r="AO147" s="77">
        <f t="shared" si="62"/>
        <v>160138.88606469452</v>
      </c>
      <c r="AP147" s="77">
        <f t="shared" si="62"/>
        <v>159476.53787542539</v>
      </c>
      <c r="AQ147" s="8"/>
    </row>
    <row r="148" spans="2:43">
      <c r="B148" s="5"/>
      <c r="F148" s="92" t="s">
        <v>0</v>
      </c>
      <c r="G148" s="91">
        <f t="shared" si="59"/>
        <v>-5799867.3479732862</v>
      </c>
      <c r="H148" s="77">
        <f t="shared" si="60"/>
        <v>-216019.44486845273</v>
      </c>
      <c r="I148" s="77">
        <f t="shared" si="60"/>
        <v>-207618.4995658588</v>
      </c>
      <c r="J148" s="77">
        <f t="shared" si="60"/>
        <v>-230417.29141009791</v>
      </c>
      <c r="K148" s="77">
        <f t="shared" si="60"/>
        <v>-252101.72555869806</v>
      </c>
      <c r="L148" s="77">
        <f t="shared" si="60"/>
        <v>-274258.94657186721</v>
      </c>
      <c r="M148" s="77">
        <f t="shared" si="60"/>
        <v>-291032.09965352376</v>
      </c>
      <c r="N148" s="77">
        <f t="shared" si="60"/>
        <v>-288786.82989035349</v>
      </c>
      <c r="O148" s="77">
        <f t="shared" si="60"/>
        <v>-265451.44008944667</v>
      </c>
      <c r="P148" s="77">
        <f t="shared" si="60"/>
        <v>-243476.93735505454</v>
      </c>
      <c r="Q148" s="77">
        <f t="shared" si="60"/>
        <v>-220354.52538747431</v>
      </c>
      <c r="R148" s="77">
        <f t="shared" si="61"/>
        <v>-198388.98565079743</v>
      </c>
      <c r="S148" s="77">
        <f t="shared" si="61"/>
        <v>-180496.94677947901</v>
      </c>
      <c r="T148" s="77">
        <f t="shared" si="61"/>
        <v>-162429.64842909493</v>
      </c>
      <c r="U148" s="77">
        <f t="shared" si="61"/>
        <v>-144107.77561540416</v>
      </c>
      <c r="V148" s="77">
        <f t="shared" si="61"/>
        <v>-125622.29082550123</v>
      </c>
      <c r="W148" s="77">
        <f t="shared" si="61"/>
        <v>-125772.85175685244</v>
      </c>
      <c r="X148" s="77">
        <f t="shared" si="61"/>
        <v>-125923.62941635294</v>
      </c>
      <c r="Y148" s="77">
        <f t="shared" si="61"/>
        <v>-126074.1027772783</v>
      </c>
      <c r="Z148" s="77">
        <f t="shared" si="61"/>
        <v>-126224.82386269534</v>
      </c>
      <c r="AA148" s="77">
        <f t="shared" si="61"/>
        <v>-126375.44527044251</v>
      </c>
      <c r="AB148" s="77">
        <f t="shared" si="62"/>
        <v>-126275.61668834032</v>
      </c>
      <c r="AC148" s="77">
        <f t="shared" si="62"/>
        <v>-126175.75498905475</v>
      </c>
      <c r="AD148" s="77">
        <f t="shared" si="62"/>
        <v>-126075.92915679826</v>
      </c>
      <c r="AE148" s="77">
        <f t="shared" si="62"/>
        <v>-125976.26650466013</v>
      </c>
      <c r="AF148" s="77">
        <f t="shared" si="62"/>
        <v>-125876.38639595553</v>
      </c>
      <c r="AG148" s="77">
        <f t="shared" si="62"/>
        <v>-125558.77094358753</v>
      </c>
      <c r="AH148" s="77">
        <f t="shared" si="62"/>
        <v>-125241.08068003126</v>
      </c>
      <c r="AI148" s="77">
        <f t="shared" si="62"/>
        <v>-124923.39953343989</v>
      </c>
      <c r="AJ148" s="77">
        <f t="shared" si="62"/>
        <v>-124605.89955314362</v>
      </c>
      <c r="AK148" s="77">
        <f t="shared" si="62"/>
        <v>-124288.30904431868</v>
      </c>
      <c r="AL148" s="77">
        <f t="shared" si="62"/>
        <v>-123788.02526962302</v>
      </c>
      <c r="AM148" s="77">
        <f t="shared" si="62"/>
        <v>-123287.59186039926</v>
      </c>
      <c r="AN148" s="77">
        <f t="shared" si="62"/>
        <v>-122787.12461013976</v>
      </c>
      <c r="AO148" s="77">
        <f t="shared" si="62"/>
        <v>-122286.70762209702</v>
      </c>
      <c r="AP148" s="77">
        <f t="shared" si="62"/>
        <v>-121786.24438697138</v>
      </c>
      <c r="AQ148" s="8"/>
    </row>
    <row r="149" spans="2:43">
      <c r="B149" s="5"/>
      <c r="F149" s="92" t="s">
        <v>5</v>
      </c>
      <c r="G149" s="91">
        <f t="shared" si="59"/>
        <v>36376849.369333036</v>
      </c>
      <c r="H149" s="77">
        <f>SUM(H142,H148)</f>
        <v>567051.68084938801</v>
      </c>
      <c r="I149" s="77">
        <f t="shared" ref="I149" si="63">SUM(I142,I148)</f>
        <v>580325.71695517027</v>
      </c>
      <c r="J149" s="77">
        <f t="shared" ref="J149" si="64">SUM(J142,J148)</f>
        <v>660791.72371549183</v>
      </c>
      <c r="K149" s="77">
        <f t="shared" ref="K149" si="65">SUM(K142,K148)</f>
        <v>746011.74382583308</v>
      </c>
      <c r="L149" s="77">
        <f t="shared" ref="L149" si="66">SUM(L142,L148)</f>
        <v>847453.1803690386</v>
      </c>
      <c r="M149" s="77">
        <f t="shared" ref="M149" si="67">SUM(M142,M148)</f>
        <v>944900.6034416625</v>
      </c>
      <c r="N149" s="77">
        <f t="shared" ref="N149" si="68">SUM(N142,N148)</f>
        <v>1017153.7611089825</v>
      </c>
      <c r="O149" s="77">
        <f t="shared" ref="O149" si="69">SUM(O142,O148)</f>
        <v>1023775.4851769493</v>
      </c>
      <c r="P149" s="77">
        <f t="shared" ref="P149" si="70">SUM(P142,P148)</f>
        <v>1034611.285491406</v>
      </c>
      <c r="Q149" s="77">
        <f t="shared" ref="Q149" si="71">SUM(Q142,Q148)</f>
        <v>1035703.5342994984</v>
      </c>
      <c r="R149" s="77">
        <f t="shared" ref="R149" si="72">SUM(R142,R148)</f>
        <v>1039377.4418964698</v>
      </c>
      <c r="S149" s="77">
        <f t="shared" ref="S149" si="73">SUM(S142,S148)</f>
        <v>1062230.8499067139</v>
      </c>
      <c r="T149" s="77">
        <f t="shared" ref="T149" si="74">SUM(T142,T148)</f>
        <v>1085271.8351187175</v>
      </c>
      <c r="U149" s="77">
        <f t="shared" ref="U149" si="75">SUM(U142,U148)</f>
        <v>1107854.2668485641</v>
      </c>
      <c r="V149" s="77">
        <f t="shared" ref="V149" si="76">SUM(V142,V148)</f>
        <v>1130600.6174295109</v>
      </c>
      <c r="W149" s="77">
        <f t="shared" ref="W149" si="77">SUM(W142,W148)</f>
        <v>1131955.6658116721</v>
      </c>
      <c r="X149" s="77">
        <f t="shared" ref="X149" si="78">SUM(X142,X148)</f>
        <v>1133312.6647471765</v>
      </c>
      <c r="Y149" s="77">
        <f t="shared" ref="Y149" si="79">SUM(Y142,Y148)</f>
        <v>1134666.9249955046</v>
      </c>
      <c r="Z149" s="77">
        <f t="shared" ref="Z149" si="80">SUM(Z142,Z148)</f>
        <v>1136023.4147642581</v>
      </c>
      <c r="AA149" s="77">
        <f t="shared" ref="AA149" si="81">SUM(AA142,AA148)</f>
        <v>1137379.0074339828</v>
      </c>
      <c r="AB149" s="77">
        <f t="shared" ref="AB149" si="82">SUM(AB142,AB148)</f>
        <v>1136480.550195063</v>
      </c>
      <c r="AC149" s="77">
        <f t="shared" ref="AC149" si="83">SUM(AC142,AC148)</f>
        <v>1135581.7949014925</v>
      </c>
      <c r="AD149" s="77">
        <f t="shared" ref="AD149" si="84">SUM(AD142,AD148)</f>
        <v>1134683.3624111845</v>
      </c>
      <c r="AE149" s="77">
        <f t="shared" ref="AE149" si="85">SUM(AE142,AE148)</f>
        <v>1133786.3985419408</v>
      </c>
      <c r="AF149" s="77">
        <f t="shared" ref="AF149" si="86">SUM(AF142,AF148)</f>
        <v>1132887.4775635996</v>
      </c>
      <c r="AG149" s="77">
        <f t="shared" ref="AG149" si="87">SUM(AG142,AG148)</f>
        <v>1130028.9384922874</v>
      </c>
      <c r="AH149" s="77">
        <f t="shared" ref="AH149" si="88">SUM(AH142,AH148)</f>
        <v>1127169.726120281</v>
      </c>
      <c r="AI149" s="77">
        <f t="shared" ref="AI149" si="89">SUM(AI142,AI148)</f>
        <v>1124310.5958009588</v>
      </c>
      <c r="AJ149" s="77">
        <f t="shared" ref="AJ149:AP149" si="90">SUM(AJ142,AJ148)</f>
        <v>1121453.0959782924</v>
      </c>
      <c r="AK149" s="77">
        <f t="shared" si="90"/>
        <v>1118594.781398868</v>
      </c>
      <c r="AL149" s="77">
        <f t="shared" si="90"/>
        <v>1114092.2274266074</v>
      </c>
      <c r="AM149" s="77">
        <f t="shared" si="90"/>
        <v>1109588.326743593</v>
      </c>
      <c r="AN149" s="77">
        <f t="shared" si="90"/>
        <v>1105084.1214912578</v>
      </c>
      <c r="AO149" s="77">
        <f t="shared" si="90"/>
        <v>1100580.368598873</v>
      </c>
      <c r="AP149" s="77">
        <f t="shared" si="90"/>
        <v>1096076.1994827422</v>
      </c>
      <c r="AQ149" s="8"/>
    </row>
    <row r="150" spans="2:43">
      <c r="B150" s="5"/>
      <c r="AQ150" s="8"/>
    </row>
    <row r="151" spans="2:43" ht="13.5" thickBot="1">
      <c r="B151" s="34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1"/>
    </row>
    <row r="152" spans="2:43"/>
    <row r="268" spans="4:4" hidden="1">
      <c r="D268" s="9"/>
    </row>
  </sheetData>
  <conditionalFormatting sqref="H6:AP6">
    <cfRule type="cellIs" dxfId="8" priority="1" operator="lessThan">
      <formula>0</formula>
    </cfRule>
    <cfRule type="cellIs" dxfId="7" priority="2" operator="greaterThan">
      <formula>0</formula>
    </cfRule>
    <cfRule type="cellIs" dxfId="6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7BB8-E5C1-493F-8699-1EE6A47C5CB1}">
  <dimension ref="A1:AR245"/>
  <sheetViews>
    <sheetView showGridLines="0" zoomScale="70" zoomScaleNormal="70" workbookViewId="0">
      <pane xSplit="6" ySplit="6" topLeftCell="AJ211" activePane="bottomRight" state="frozen"/>
      <selection activeCell="F258" sqref="F258"/>
      <selection pane="topRight" activeCell="F258" sqref="F258"/>
      <selection pane="bottomLeft" activeCell="F258" sqref="F258"/>
      <selection pane="bottomRight" activeCell="AM201" sqref="AM201"/>
    </sheetView>
  </sheetViews>
  <sheetFormatPr defaultColWidth="0" defaultRowHeight="12.75" zeroHeight="1" outlineLevelCol="1"/>
  <cols>
    <col min="1" max="2" width="2.5703125" style="16" customWidth="1"/>
    <col min="3" max="4" width="4" style="16" customWidth="1"/>
    <col min="5" max="5" width="5" style="16" bestFit="1" customWidth="1"/>
    <col min="6" max="6" width="39.5703125" style="16" customWidth="1"/>
    <col min="7" max="7" width="15.42578125" style="16" customWidth="1"/>
    <col min="8" max="13" width="15.5703125" style="16" customWidth="1"/>
    <col min="14" max="42" width="15.5703125" style="16" customWidth="1" outlineLevel="1"/>
    <col min="43" max="44" width="2.5703125" style="16" customWidth="1"/>
    <col min="45" max="16384" width="9.140625" style="16" hidden="1"/>
  </cols>
  <sheetData>
    <row r="1" spans="2:43" s="21" customFormat="1" ht="5.0999999999999996" customHeight="1"/>
    <row r="2" spans="2:43" s="21" customFormat="1" ht="18">
      <c r="B2" s="42" t="str">
        <f>CAPEX!B2</f>
        <v>Projeto de Concessão Regionalizada dos Serviços de Abastecimento de Água e Esgotamento Sanitário de Municípios do Estado do Rio de Janeiro – Bloco 3</v>
      </c>
    </row>
    <row r="3" spans="2:43" s="21" customFormat="1" ht="17.25" thickBot="1">
      <c r="B3" s="43" t="s">
        <v>31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2:43" s="21" customFormat="1" ht="14.25" thickTop="1" thickBot="1"/>
    <row r="5" spans="2:43" s="21" customFormat="1">
      <c r="B5" s="1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3" s="20" customFormat="1">
      <c r="B6" s="26"/>
      <c r="C6" s="6"/>
      <c r="D6" s="6"/>
      <c r="E6" s="6"/>
      <c r="F6" s="6" t="s">
        <v>10</v>
      </c>
      <c r="G6" s="75" t="s">
        <v>1</v>
      </c>
      <c r="H6" s="73">
        <v>1</v>
      </c>
      <c r="I6" s="73">
        <v>2</v>
      </c>
      <c r="J6" s="73">
        <v>3</v>
      </c>
      <c r="K6" s="73">
        <v>4</v>
      </c>
      <c r="L6" s="73">
        <v>5</v>
      </c>
      <c r="M6" s="73">
        <v>6</v>
      </c>
      <c r="N6" s="73">
        <v>7</v>
      </c>
      <c r="O6" s="73">
        <v>8</v>
      </c>
      <c r="P6" s="73">
        <v>9</v>
      </c>
      <c r="Q6" s="73">
        <v>10</v>
      </c>
      <c r="R6" s="73">
        <v>11</v>
      </c>
      <c r="S6" s="73">
        <v>12</v>
      </c>
      <c r="T6" s="73">
        <v>13</v>
      </c>
      <c r="U6" s="73">
        <v>14</v>
      </c>
      <c r="V6" s="73">
        <v>15</v>
      </c>
      <c r="W6" s="73">
        <v>16</v>
      </c>
      <c r="X6" s="73">
        <v>17</v>
      </c>
      <c r="Y6" s="73">
        <v>18</v>
      </c>
      <c r="Z6" s="73">
        <v>19</v>
      </c>
      <c r="AA6" s="73">
        <v>20</v>
      </c>
      <c r="AB6" s="73">
        <v>21</v>
      </c>
      <c r="AC6" s="73">
        <v>22</v>
      </c>
      <c r="AD6" s="73">
        <v>23</v>
      </c>
      <c r="AE6" s="73">
        <v>24</v>
      </c>
      <c r="AF6" s="73">
        <v>25</v>
      </c>
      <c r="AG6" s="73">
        <v>26</v>
      </c>
      <c r="AH6" s="73">
        <v>27</v>
      </c>
      <c r="AI6" s="73">
        <v>28</v>
      </c>
      <c r="AJ6" s="73">
        <v>29</v>
      </c>
      <c r="AK6" s="73">
        <v>30</v>
      </c>
      <c r="AL6" s="73">
        <v>31</v>
      </c>
      <c r="AM6" s="73">
        <v>32</v>
      </c>
      <c r="AN6" s="73">
        <v>33</v>
      </c>
      <c r="AO6" s="73">
        <v>34</v>
      </c>
      <c r="AP6" s="73">
        <v>35</v>
      </c>
      <c r="AQ6" s="13"/>
    </row>
    <row r="7" spans="2:43" s="21" customFormat="1">
      <c r="B7" s="5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3" s="21" customFormat="1" ht="13.5" thickBot="1">
      <c r="B8" s="5"/>
      <c r="C8" s="9"/>
      <c r="D8" s="52" t="s">
        <v>116</v>
      </c>
      <c r="E8" s="52"/>
      <c r="F8" s="52"/>
      <c r="G8" s="52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8"/>
    </row>
    <row r="9" spans="2:43" ht="13.5" thickTop="1">
      <c r="B9" s="5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8"/>
    </row>
    <row r="10" spans="2:43">
      <c r="B10" s="5"/>
      <c r="D10" s="53"/>
      <c r="E10" s="61">
        <v>1</v>
      </c>
      <c r="F10" s="62" t="str">
        <f>LOOKUP(E10,CAPEX!$E$11:$E$17,CAPEX!$F$11:$F$17)</f>
        <v>Pinheiral</v>
      </c>
      <c r="G10" s="74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8"/>
    </row>
    <row r="11" spans="2:43" s="22" customFormat="1">
      <c r="B11" s="5"/>
      <c r="D11" s="58"/>
      <c r="E11" s="55"/>
      <c r="F11" s="63" t="s">
        <v>51</v>
      </c>
      <c r="G11" s="76">
        <f>SUM(H11:AP11)</f>
        <v>45567</v>
      </c>
      <c r="H11" s="76">
        <f>SUM(H12:H16)</f>
        <v>1061</v>
      </c>
      <c r="I11" s="76">
        <f t="shared" ref="I11:AJ11" si="0">SUM(I12:I16)</f>
        <v>1079</v>
      </c>
      <c r="J11" s="76">
        <f t="shared" si="0"/>
        <v>1141</v>
      </c>
      <c r="K11" s="76">
        <f t="shared" si="0"/>
        <v>1156</v>
      </c>
      <c r="L11" s="76">
        <f t="shared" si="0"/>
        <v>1169</v>
      </c>
      <c r="M11" s="76">
        <f t="shared" si="0"/>
        <v>1181</v>
      </c>
      <c r="N11" s="76">
        <f t="shared" si="0"/>
        <v>1191</v>
      </c>
      <c r="O11" s="76">
        <f t="shared" si="0"/>
        <v>1201</v>
      </c>
      <c r="P11" s="76">
        <f t="shared" si="0"/>
        <v>1135</v>
      </c>
      <c r="Q11" s="76">
        <f t="shared" si="0"/>
        <v>1201</v>
      </c>
      <c r="R11" s="76">
        <f t="shared" si="0"/>
        <v>1249</v>
      </c>
      <c r="S11" s="76">
        <f t="shared" si="0"/>
        <v>1265</v>
      </c>
      <c r="T11" s="76">
        <f t="shared" si="0"/>
        <v>1279</v>
      </c>
      <c r="U11" s="76">
        <f t="shared" si="0"/>
        <v>1293</v>
      </c>
      <c r="V11" s="76">
        <f t="shared" si="0"/>
        <v>1307</v>
      </c>
      <c r="W11" s="76">
        <f t="shared" si="0"/>
        <v>1318</v>
      </c>
      <c r="X11" s="76">
        <f t="shared" si="0"/>
        <v>1329</v>
      </c>
      <c r="Y11" s="76">
        <f t="shared" si="0"/>
        <v>1339</v>
      </c>
      <c r="Z11" s="76">
        <f t="shared" si="0"/>
        <v>1352</v>
      </c>
      <c r="AA11" s="76">
        <f t="shared" si="0"/>
        <v>1362</v>
      </c>
      <c r="AB11" s="76">
        <f t="shared" si="0"/>
        <v>1368</v>
      </c>
      <c r="AC11" s="76">
        <f t="shared" si="0"/>
        <v>1374</v>
      </c>
      <c r="AD11" s="76">
        <f t="shared" si="0"/>
        <v>1382</v>
      </c>
      <c r="AE11" s="76">
        <f t="shared" si="0"/>
        <v>1388</v>
      </c>
      <c r="AF11" s="76">
        <f t="shared" si="0"/>
        <v>1394</v>
      </c>
      <c r="AG11" s="76">
        <f t="shared" si="0"/>
        <v>1397</v>
      </c>
      <c r="AH11" s="76">
        <f t="shared" si="0"/>
        <v>1400</v>
      </c>
      <c r="AI11" s="76">
        <f t="shared" si="0"/>
        <v>1403</v>
      </c>
      <c r="AJ11" s="76">
        <f t="shared" si="0"/>
        <v>1406</v>
      </c>
      <c r="AK11" s="76">
        <f t="shared" ref="AK11:AP11" si="1">SUM(AK12:AK16)</f>
        <v>1409</v>
      </c>
      <c r="AL11" s="76">
        <f t="shared" si="1"/>
        <v>1409</v>
      </c>
      <c r="AM11" s="76">
        <f t="shared" si="1"/>
        <v>1408</v>
      </c>
      <c r="AN11" s="76">
        <f t="shared" si="1"/>
        <v>1407</v>
      </c>
      <c r="AO11" s="76">
        <f t="shared" si="1"/>
        <v>1407</v>
      </c>
      <c r="AP11" s="76">
        <f t="shared" si="1"/>
        <v>1407</v>
      </c>
      <c r="AQ11" s="8"/>
    </row>
    <row r="12" spans="2:43">
      <c r="B12" s="5"/>
      <c r="D12" s="108" t="s">
        <v>71</v>
      </c>
      <c r="E12" s="50"/>
      <c r="F12" s="64" t="s">
        <v>52</v>
      </c>
      <c r="G12" s="77">
        <f t="shared" ref="G12:G16" si="2">SUM(H12:AP12)</f>
        <v>7001</v>
      </c>
      <c r="H12" s="77">
        <v>134</v>
      </c>
      <c r="I12" s="77">
        <v>136</v>
      </c>
      <c r="J12" s="77">
        <v>182</v>
      </c>
      <c r="K12" s="77">
        <v>183</v>
      </c>
      <c r="L12" s="77">
        <v>183</v>
      </c>
      <c r="M12" s="77">
        <v>185</v>
      </c>
      <c r="N12" s="77">
        <v>186</v>
      </c>
      <c r="O12" s="77">
        <v>187</v>
      </c>
      <c r="P12" s="77">
        <v>176</v>
      </c>
      <c r="Q12" s="77">
        <v>186</v>
      </c>
      <c r="R12" s="77">
        <v>194</v>
      </c>
      <c r="S12" s="77">
        <v>196</v>
      </c>
      <c r="T12" s="77">
        <v>198</v>
      </c>
      <c r="U12" s="77">
        <v>200</v>
      </c>
      <c r="V12" s="77">
        <v>202</v>
      </c>
      <c r="W12" s="77">
        <v>204</v>
      </c>
      <c r="X12" s="77">
        <v>205</v>
      </c>
      <c r="Y12" s="77">
        <v>207</v>
      </c>
      <c r="Z12" s="77">
        <v>209</v>
      </c>
      <c r="AA12" s="77">
        <v>211</v>
      </c>
      <c r="AB12" s="77">
        <v>212</v>
      </c>
      <c r="AC12" s="77">
        <v>212</v>
      </c>
      <c r="AD12" s="77">
        <v>213</v>
      </c>
      <c r="AE12" s="77">
        <v>214</v>
      </c>
      <c r="AF12" s="77">
        <v>215</v>
      </c>
      <c r="AG12" s="77">
        <v>216</v>
      </c>
      <c r="AH12" s="77">
        <v>216</v>
      </c>
      <c r="AI12" s="77">
        <v>217</v>
      </c>
      <c r="AJ12" s="77">
        <v>217</v>
      </c>
      <c r="AK12" s="77">
        <v>218</v>
      </c>
      <c r="AL12" s="77">
        <v>218</v>
      </c>
      <c r="AM12" s="77">
        <v>218</v>
      </c>
      <c r="AN12" s="77">
        <v>217</v>
      </c>
      <c r="AO12" s="77">
        <v>217</v>
      </c>
      <c r="AP12" s="77">
        <v>217</v>
      </c>
      <c r="AQ12" s="8"/>
    </row>
    <row r="13" spans="2:43">
      <c r="B13" s="5"/>
      <c r="D13" s="108" t="s">
        <v>72</v>
      </c>
      <c r="E13" s="50"/>
      <c r="F13" s="64" t="s">
        <v>53</v>
      </c>
      <c r="G13" s="77">
        <f t="shared" si="2"/>
        <v>35431</v>
      </c>
      <c r="H13" s="77">
        <v>867</v>
      </c>
      <c r="I13" s="77">
        <v>882</v>
      </c>
      <c r="J13" s="77">
        <v>895</v>
      </c>
      <c r="K13" s="77">
        <v>907</v>
      </c>
      <c r="L13" s="77">
        <v>916</v>
      </c>
      <c r="M13" s="77">
        <v>924</v>
      </c>
      <c r="N13" s="77">
        <v>931</v>
      </c>
      <c r="O13" s="77">
        <v>937</v>
      </c>
      <c r="P13" s="77">
        <v>880</v>
      </c>
      <c r="Q13" s="77">
        <v>932</v>
      </c>
      <c r="R13" s="77">
        <v>970</v>
      </c>
      <c r="S13" s="77">
        <v>981</v>
      </c>
      <c r="T13" s="77">
        <v>991</v>
      </c>
      <c r="U13" s="77">
        <v>1002</v>
      </c>
      <c r="V13" s="77">
        <v>1012</v>
      </c>
      <c r="W13" s="77">
        <v>1020</v>
      </c>
      <c r="X13" s="77">
        <v>1029</v>
      </c>
      <c r="Y13" s="77">
        <v>1037</v>
      </c>
      <c r="Z13" s="77">
        <v>1046</v>
      </c>
      <c r="AA13" s="77">
        <v>1054</v>
      </c>
      <c r="AB13" s="77">
        <v>1059</v>
      </c>
      <c r="AC13" s="77">
        <v>1064</v>
      </c>
      <c r="AD13" s="77">
        <v>1069</v>
      </c>
      <c r="AE13" s="77">
        <v>1074</v>
      </c>
      <c r="AF13" s="77">
        <v>1079</v>
      </c>
      <c r="AG13" s="77">
        <v>1081</v>
      </c>
      <c r="AH13" s="77">
        <v>1083</v>
      </c>
      <c r="AI13" s="77">
        <v>1085</v>
      </c>
      <c r="AJ13" s="77">
        <v>1088</v>
      </c>
      <c r="AK13" s="77">
        <v>1090</v>
      </c>
      <c r="AL13" s="77">
        <v>1090</v>
      </c>
      <c r="AM13" s="77">
        <v>1089</v>
      </c>
      <c r="AN13" s="77">
        <v>1089</v>
      </c>
      <c r="AO13" s="77">
        <v>1089</v>
      </c>
      <c r="AP13" s="77">
        <v>1089</v>
      </c>
      <c r="AQ13" s="8"/>
    </row>
    <row r="14" spans="2:43">
      <c r="B14" s="5"/>
      <c r="D14" s="108" t="s">
        <v>73</v>
      </c>
      <c r="E14" s="50"/>
      <c r="F14" s="64" t="s">
        <v>54</v>
      </c>
      <c r="G14" s="77">
        <f t="shared" si="2"/>
        <v>1579</v>
      </c>
      <c r="H14" s="77">
        <v>30</v>
      </c>
      <c r="I14" s="77">
        <v>31</v>
      </c>
      <c r="J14" s="77">
        <v>32</v>
      </c>
      <c r="K14" s="77">
        <v>33</v>
      </c>
      <c r="L14" s="77">
        <v>35</v>
      </c>
      <c r="M14" s="77">
        <v>36</v>
      </c>
      <c r="N14" s="77">
        <v>37</v>
      </c>
      <c r="O14" s="77">
        <v>39</v>
      </c>
      <c r="P14" s="77">
        <v>40</v>
      </c>
      <c r="Q14" s="77">
        <v>42</v>
      </c>
      <c r="R14" s="77">
        <v>43</v>
      </c>
      <c r="S14" s="77">
        <v>44</v>
      </c>
      <c r="T14" s="77">
        <v>45</v>
      </c>
      <c r="U14" s="77">
        <v>46</v>
      </c>
      <c r="V14" s="77">
        <v>47</v>
      </c>
      <c r="W14" s="77">
        <v>47</v>
      </c>
      <c r="X14" s="77">
        <v>48</v>
      </c>
      <c r="Y14" s="77">
        <v>48</v>
      </c>
      <c r="Z14" s="77">
        <v>49</v>
      </c>
      <c r="AA14" s="77">
        <v>49</v>
      </c>
      <c r="AB14" s="77">
        <v>49</v>
      </c>
      <c r="AC14" s="77">
        <v>50</v>
      </c>
      <c r="AD14" s="77">
        <v>50</v>
      </c>
      <c r="AE14" s="77">
        <v>50</v>
      </c>
      <c r="AF14" s="77">
        <v>50</v>
      </c>
      <c r="AG14" s="77">
        <v>50</v>
      </c>
      <c r="AH14" s="77">
        <v>51</v>
      </c>
      <c r="AI14" s="77">
        <v>51</v>
      </c>
      <c r="AJ14" s="77">
        <v>51</v>
      </c>
      <c r="AK14" s="77">
        <v>51</v>
      </c>
      <c r="AL14" s="77">
        <v>51</v>
      </c>
      <c r="AM14" s="77">
        <v>51</v>
      </c>
      <c r="AN14" s="77">
        <v>51</v>
      </c>
      <c r="AO14" s="77">
        <v>51</v>
      </c>
      <c r="AP14" s="77">
        <v>51</v>
      </c>
      <c r="AQ14" s="8"/>
    </row>
    <row r="15" spans="2:43">
      <c r="B15" s="5"/>
      <c r="D15" s="108" t="s">
        <v>74</v>
      </c>
      <c r="E15" s="50"/>
      <c r="F15" s="64" t="s">
        <v>11</v>
      </c>
      <c r="G15" s="77">
        <f t="shared" si="2"/>
        <v>525</v>
      </c>
      <c r="H15" s="77">
        <v>10</v>
      </c>
      <c r="I15" s="77">
        <v>10</v>
      </c>
      <c r="J15" s="77">
        <v>11</v>
      </c>
      <c r="K15" s="77">
        <v>11</v>
      </c>
      <c r="L15" s="77">
        <v>12</v>
      </c>
      <c r="M15" s="77">
        <v>12</v>
      </c>
      <c r="N15" s="77">
        <v>12</v>
      </c>
      <c r="O15" s="77">
        <v>13</v>
      </c>
      <c r="P15" s="77">
        <v>13</v>
      </c>
      <c r="Q15" s="77">
        <v>14</v>
      </c>
      <c r="R15" s="77">
        <v>14</v>
      </c>
      <c r="S15" s="77">
        <v>15</v>
      </c>
      <c r="T15" s="77">
        <v>15</v>
      </c>
      <c r="U15" s="77">
        <v>15</v>
      </c>
      <c r="V15" s="77">
        <v>15</v>
      </c>
      <c r="W15" s="77">
        <v>16</v>
      </c>
      <c r="X15" s="77">
        <v>16</v>
      </c>
      <c r="Y15" s="77">
        <v>16</v>
      </c>
      <c r="Z15" s="77">
        <v>16</v>
      </c>
      <c r="AA15" s="77">
        <v>16</v>
      </c>
      <c r="AB15" s="77">
        <v>16</v>
      </c>
      <c r="AC15" s="77">
        <v>16</v>
      </c>
      <c r="AD15" s="77">
        <v>17</v>
      </c>
      <c r="AE15" s="77">
        <v>17</v>
      </c>
      <c r="AF15" s="77">
        <v>17</v>
      </c>
      <c r="AG15" s="77">
        <v>17</v>
      </c>
      <c r="AH15" s="77">
        <v>17</v>
      </c>
      <c r="AI15" s="77">
        <v>17</v>
      </c>
      <c r="AJ15" s="77">
        <v>17</v>
      </c>
      <c r="AK15" s="77">
        <v>17</v>
      </c>
      <c r="AL15" s="77">
        <v>17</v>
      </c>
      <c r="AM15" s="77">
        <v>17</v>
      </c>
      <c r="AN15" s="77">
        <v>17</v>
      </c>
      <c r="AO15" s="77">
        <v>17</v>
      </c>
      <c r="AP15" s="77">
        <v>17</v>
      </c>
      <c r="AQ15" s="8"/>
    </row>
    <row r="16" spans="2:43">
      <c r="B16" s="5"/>
      <c r="D16" s="108" t="s">
        <v>75</v>
      </c>
      <c r="E16" s="53"/>
      <c r="F16" s="64" t="s">
        <v>15</v>
      </c>
      <c r="G16" s="77">
        <f t="shared" si="2"/>
        <v>1031</v>
      </c>
      <c r="H16" s="77">
        <v>20</v>
      </c>
      <c r="I16" s="77">
        <v>20</v>
      </c>
      <c r="J16" s="77">
        <v>21</v>
      </c>
      <c r="K16" s="77">
        <v>22</v>
      </c>
      <c r="L16" s="77">
        <v>23</v>
      </c>
      <c r="M16" s="77">
        <v>24</v>
      </c>
      <c r="N16" s="77">
        <v>25</v>
      </c>
      <c r="O16" s="77">
        <v>25</v>
      </c>
      <c r="P16" s="77">
        <v>26</v>
      </c>
      <c r="Q16" s="77">
        <v>27</v>
      </c>
      <c r="R16" s="77">
        <v>28</v>
      </c>
      <c r="S16" s="77">
        <v>29</v>
      </c>
      <c r="T16" s="77">
        <v>30</v>
      </c>
      <c r="U16" s="77">
        <v>30</v>
      </c>
      <c r="V16" s="77">
        <v>31</v>
      </c>
      <c r="W16" s="77">
        <v>31</v>
      </c>
      <c r="X16" s="77">
        <v>31</v>
      </c>
      <c r="Y16" s="77">
        <v>31</v>
      </c>
      <c r="Z16" s="77">
        <v>32</v>
      </c>
      <c r="AA16" s="77">
        <v>32</v>
      </c>
      <c r="AB16" s="77">
        <v>32</v>
      </c>
      <c r="AC16" s="77">
        <v>32</v>
      </c>
      <c r="AD16" s="77">
        <v>33</v>
      </c>
      <c r="AE16" s="77">
        <v>33</v>
      </c>
      <c r="AF16" s="77">
        <v>33</v>
      </c>
      <c r="AG16" s="77">
        <v>33</v>
      </c>
      <c r="AH16" s="77">
        <v>33</v>
      </c>
      <c r="AI16" s="77">
        <v>33</v>
      </c>
      <c r="AJ16" s="77">
        <v>33</v>
      </c>
      <c r="AK16" s="77">
        <v>33</v>
      </c>
      <c r="AL16" s="77">
        <v>33</v>
      </c>
      <c r="AM16" s="77">
        <v>33</v>
      </c>
      <c r="AN16" s="77">
        <v>33</v>
      </c>
      <c r="AO16" s="77">
        <v>33</v>
      </c>
      <c r="AP16" s="77">
        <v>33</v>
      </c>
      <c r="AQ16" s="8"/>
    </row>
    <row r="17" spans="2:43">
      <c r="B17" s="5"/>
      <c r="D17" s="108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8"/>
    </row>
    <row r="18" spans="2:43" s="22" customFormat="1">
      <c r="B18" s="5"/>
      <c r="D18" s="109"/>
      <c r="E18" s="55"/>
      <c r="F18" s="63" t="s">
        <v>55</v>
      </c>
      <c r="G18" s="76">
        <f>SUM(H18:AP18)</f>
        <v>59583</v>
      </c>
      <c r="H18" s="76">
        <f>SUM(H19:H23)</f>
        <v>1126</v>
      </c>
      <c r="I18" s="76">
        <f t="shared" ref="I18:AP18" si="3">SUM(I19:I23)</f>
        <v>1156</v>
      </c>
      <c r="J18" s="76">
        <f t="shared" si="3"/>
        <v>1208</v>
      </c>
      <c r="K18" s="76">
        <f t="shared" si="3"/>
        <v>1259</v>
      </c>
      <c r="L18" s="76">
        <f t="shared" si="3"/>
        <v>1313</v>
      </c>
      <c r="M18" s="76">
        <f t="shared" si="3"/>
        <v>1363</v>
      </c>
      <c r="N18" s="76">
        <f t="shared" si="3"/>
        <v>1414</v>
      </c>
      <c r="O18" s="76">
        <f t="shared" si="3"/>
        <v>1466</v>
      </c>
      <c r="P18" s="76">
        <f t="shared" si="3"/>
        <v>1520</v>
      </c>
      <c r="Q18" s="76">
        <f t="shared" si="3"/>
        <v>1574</v>
      </c>
      <c r="R18" s="76">
        <f t="shared" si="3"/>
        <v>1621</v>
      </c>
      <c r="S18" s="76">
        <f t="shared" si="3"/>
        <v>1669</v>
      </c>
      <c r="T18" s="76">
        <f t="shared" si="3"/>
        <v>1717</v>
      </c>
      <c r="U18" s="76">
        <f t="shared" si="3"/>
        <v>1739</v>
      </c>
      <c r="V18" s="76">
        <f t="shared" si="3"/>
        <v>1762</v>
      </c>
      <c r="W18" s="76">
        <f t="shared" si="3"/>
        <v>1780</v>
      </c>
      <c r="X18" s="76">
        <f t="shared" si="3"/>
        <v>1798</v>
      </c>
      <c r="Y18" s="76">
        <f t="shared" si="3"/>
        <v>1815</v>
      </c>
      <c r="Z18" s="76">
        <f t="shared" si="3"/>
        <v>1833</v>
      </c>
      <c r="AA18" s="76">
        <f t="shared" si="3"/>
        <v>1850</v>
      </c>
      <c r="AB18" s="76">
        <f t="shared" si="3"/>
        <v>1861</v>
      </c>
      <c r="AC18" s="76">
        <f t="shared" si="3"/>
        <v>1871</v>
      </c>
      <c r="AD18" s="76">
        <f t="shared" si="3"/>
        <v>1881</v>
      </c>
      <c r="AE18" s="76">
        <f t="shared" si="3"/>
        <v>1891</v>
      </c>
      <c r="AF18" s="76">
        <f t="shared" si="3"/>
        <v>1901</v>
      </c>
      <c r="AG18" s="76">
        <f t="shared" si="3"/>
        <v>1905</v>
      </c>
      <c r="AH18" s="76">
        <f t="shared" si="3"/>
        <v>1911</v>
      </c>
      <c r="AI18" s="76">
        <f t="shared" si="3"/>
        <v>1915</v>
      </c>
      <c r="AJ18" s="76">
        <f t="shared" si="3"/>
        <v>1920</v>
      </c>
      <c r="AK18" s="76">
        <f t="shared" si="3"/>
        <v>1924</v>
      </c>
      <c r="AL18" s="76">
        <f t="shared" si="3"/>
        <v>1924</v>
      </c>
      <c r="AM18" s="76">
        <f t="shared" si="3"/>
        <v>1924</v>
      </c>
      <c r="AN18" s="76">
        <f t="shared" si="3"/>
        <v>1924</v>
      </c>
      <c r="AO18" s="76">
        <f t="shared" si="3"/>
        <v>1924</v>
      </c>
      <c r="AP18" s="76">
        <f t="shared" si="3"/>
        <v>1924</v>
      </c>
      <c r="AQ18" s="8"/>
    </row>
    <row r="19" spans="2:43">
      <c r="B19" s="5"/>
      <c r="D19" s="108" t="s">
        <v>76</v>
      </c>
      <c r="E19" s="50"/>
      <c r="F19" s="64" t="s">
        <v>52</v>
      </c>
      <c r="G19" s="77">
        <f t="shared" ref="G19:G23" si="4">SUM(H19:AP19)</f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>
        <v>0</v>
      </c>
      <c r="AM19" s="77">
        <v>0</v>
      </c>
      <c r="AN19" s="77">
        <v>0</v>
      </c>
      <c r="AO19" s="77">
        <v>0</v>
      </c>
      <c r="AP19" s="77">
        <v>0</v>
      </c>
      <c r="AQ19" s="8"/>
    </row>
    <row r="20" spans="2:43">
      <c r="B20" s="5"/>
      <c r="D20" s="108" t="s">
        <v>77</v>
      </c>
      <c r="E20" s="50"/>
      <c r="F20" s="64" t="s">
        <v>53</v>
      </c>
      <c r="G20" s="77">
        <f t="shared" si="4"/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0</v>
      </c>
      <c r="AP20" s="77">
        <v>0</v>
      </c>
      <c r="AQ20" s="8"/>
    </row>
    <row r="21" spans="2:43">
      <c r="B21" s="5"/>
      <c r="D21" s="108" t="s">
        <v>78</v>
      </c>
      <c r="E21" s="50"/>
      <c r="F21" s="64" t="s">
        <v>54</v>
      </c>
      <c r="G21" s="77">
        <f t="shared" si="4"/>
        <v>29997</v>
      </c>
      <c r="H21" s="77">
        <v>567</v>
      </c>
      <c r="I21" s="77">
        <v>582</v>
      </c>
      <c r="J21" s="77">
        <v>608</v>
      </c>
      <c r="K21" s="77">
        <v>634</v>
      </c>
      <c r="L21" s="77">
        <v>661</v>
      </c>
      <c r="M21" s="77">
        <v>686</v>
      </c>
      <c r="N21" s="77">
        <v>712</v>
      </c>
      <c r="O21" s="77">
        <v>738</v>
      </c>
      <c r="P21" s="77">
        <v>765</v>
      </c>
      <c r="Q21" s="77">
        <v>792</v>
      </c>
      <c r="R21" s="77">
        <v>816</v>
      </c>
      <c r="S21" s="77">
        <v>840</v>
      </c>
      <c r="T21" s="77">
        <v>864</v>
      </c>
      <c r="U21" s="77">
        <v>876</v>
      </c>
      <c r="V21" s="77">
        <v>887</v>
      </c>
      <c r="W21" s="77">
        <v>896</v>
      </c>
      <c r="X21" s="77">
        <v>905</v>
      </c>
      <c r="Y21" s="77">
        <v>914</v>
      </c>
      <c r="Z21" s="77">
        <v>923</v>
      </c>
      <c r="AA21" s="77">
        <v>931</v>
      </c>
      <c r="AB21" s="77">
        <v>937</v>
      </c>
      <c r="AC21" s="77">
        <v>942</v>
      </c>
      <c r="AD21" s="77">
        <v>947</v>
      </c>
      <c r="AE21" s="77">
        <v>952</v>
      </c>
      <c r="AF21" s="77">
        <v>957</v>
      </c>
      <c r="AG21" s="77">
        <v>959</v>
      </c>
      <c r="AH21" s="77">
        <v>962</v>
      </c>
      <c r="AI21" s="77">
        <v>964</v>
      </c>
      <c r="AJ21" s="77">
        <v>966</v>
      </c>
      <c r="AK21" s="77">
        <v>969</v>
      </c>
      <c r="AL21" s="77">
        <v>969</v>
      </c>
      <c r="AM21" s="77">
        <v>969</v>
      </c>
      <c r="AN21" s="77">
        <v>969</v>
      </c>
      <c r="AO21" s="77">
        <v>969</v>
      </c>
      <c r="AP21" s="77">
        <v>969</v>
      </c>
      <c r="AQ21" s="8"/>
    </row>
    <row r="22" spans="2:43">
      <c r="B22" s="5"/>
      <c r="D22" s="108" t="s">
        <v>79</v>
      </c>
      <c r="E22" s="50"/>
      <c r="F22" s="64" t="s">
        <v>11</v>
      </c>
      <c r="G22" s="77">
        <f t="shared" si="4"/>
        <v>9948</v>
      </c>
      <c r="H22" s="77">
        <v>188</v>
      </c>
      <c r="I22" s="77">
        <v>193</v>
      </c>
      <c r="J22" s="77">
        <v>202</v>
      </c>
      <c r="K22" s="77">
        <v>210</v>
      </c>
      <c r="L22" s="77">
        <v>219</v>
      </c>
      <c r="M22" s="77">
        <v>228</v>
      </c>
      <c r="N22" s="77">
        <v>236</v>
      </c>
      <c r="O22" s="77">
        <v>245</v>
      </c>
      <c r="P22" s="77">
        <v>254</v>
      </c>
      <c r="Q22" s="77">
        <v>263</v>
      </c>
      <c r="R22" s="77">
        <v>271</v>
      </c>
      <c r="S22" s="77">
        <v>279</v>
      </c>
      <c r="T22" s="77">
        <v>287</v>
      </c>
      <c r="U22" s="77">
        <v>290</v>
      </c>
      <c r="V22" s="77">
        <v>294</v>
      </c>
      <c r="W22" s="77">
        <v>297</v>
      </c>
      <c r="X22" s="77">
        <v>300</v>
      </c>
      <c r="Y22" s="77">
        <v>303</v>
      </c>
      <c r="Z22" s="77">
        <v>306</v>
      </c>
      <c r="AA22" s="77">
        <v>309</v>
      </c>
      <c r="AB22" s="77">
        <v>311</v>
      </c>
      <c r="AC22" s="77">
        <v>312</v>
      </c>
      <c r="AD22" s="77">
        <v>314</v>
      </c>
      <c r="AE22" s="77">
        <v>316</v>
      </c>
      <c r="AF22" s="77">
        <v>317</v>
      </c>
      <c r="AG22" s="77">
        <v>318</v>
      </c>
      <c r="AH22" s="77">
        <v>319</v>
      </c>
      <c r="AI22" s="77">
        <v>320</v>
      </c>
      <c r="AJ22" s="77">
        <v>321</v>
      </c>
      <c r="AK22" s="77">
        <v>321</v>
      </c>
      <c r="AL22" s="77">
        <v>321</v>
      </c>
      <c r="AM22" s="77">
        <v>321</v>
      </c>
      <c r="AN22" s="77">
        <v>321</v>
      </c>
      <c r="AO22" s="77">
        <v>321</v>
      </c>
      <c r="AP22" s="77">
        <v>321</v>
      </c>
      <c r="AQ22" s="8"/>
    </row>
    <row r="23" spans="2:43">
      <c r="B23" s="5"/>
      <c r="D23" s="108" t="s">
        <v>80</v>
      </c>
      <c r="E23" s="53"/>
      <c r="F23" s="64" t="s">
        <v>15</v>
      </c>
      <c r="G23" s="77">
        <f t="shared" si="4"/>
        <v>19638</v>
      </c>
      <c r="H23" s="77">
        <v>371</v>
      </c>
      <c r="I23" s="77">
        <v>381</v>
      </c>
      <c r="J23" s="77">
        <v>398</v>
      </c>
      <c r="K23" s="77">
        <v>415</v>
      </c>
      <c r="L23" s="77">
        <v>433</v>
      </c>
      <c r="M23" s="77">
        <v>449</v>
      </c>
      <c r="N23" s="77">
        <v>466</v>
      </c>
      <c r="O23" s="77">
        <v>483</v>
      </c>
      <c r="P23" s="77">
        <v>501</v>
      </c>
      <c r="Q23" s="77">
        <v>519</v>
      </c>
      <c r="R23" s="77">
        <v>534</v>
      </c>
      <c r="S23" s="77">
        <v>550</v>
      </c>
      <c r="T23" s="77">
        <v>566</v>
      </c>
      <c r="U23" s="77">
        <v>573</v>
      </c>
      <c r="V23" s="77">
        <v>581</v>
      </c>
      <c r="W23" s="77">
        <v>587</v>
      </c>
      <c r="X23" s="77">
        <v>593</v>
      </c>
      <c r="Y23" s="77">
        <v>598</v>
      </c>
      <c r="Z23" s="77">
        <v>604</v>
      </c>
      <c r="AA23" s="77">
        <v>610</v>
      </c>
      <c r="AB23" s="77">
        <v>613</v>
      </c>
      <c r="AC23" s="77">
        <v>617</v>
      </c>
      <c r="AD23" s="77">
        <v>620</v>
      </c>
      <c r="AE23" s="77">
        <v>623</v>
      </c>
      <c r="AF23" s="77">
        <v>627</v>
      </c>
      <c r="AG23" s="77">
        <v>628</v>
      </c>
      <c r="AH23" s="77">
        <v>630</v>
      </c>
      <c r="AI23" s="77">
        <v>631</v>
      </c>
      <c r="AJ23" s="77">
        <v>633</v>
      </c>
      <c r="AK23" s="77">
        <v>634</v>
      </c>
      <c r="AL23" s="77">
        <v>634</v>
      </c>
      <c r="AM23" s="77">
        <v>634</v>
      </c>
      <c r="AN23" s="77">
        <v>634</v>
      </c>
      <c r="AO23" s="77">
        <v>634</v>
      </c>
      <c r="AP23" s="77">
        <v>634</v>
      </c>
      <c r="AQ23" s="8"/>
    </row>
    <row r="24" spans="2:43">
      <c r="B24" s="5"/>
      <c r="D24" s="108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8"/>
    </row>
    <row r="25" spans="2:43" s="22" customFormat="1">
      <c r="B25" s="5"/>
      <c r="D25" s="109"/>
      <c r="E25" s="55"/>
      <c r="F25" s="63" t="s">
        <v>56</v>
      </c>
      <c r="G25" s="76">
        <f>SUM(H25:AP25)</f>
        <v>54509</v>
      </c>
      <c r="H25" s="76">
        <f>SUM(H26:H30)</f>
        <v>0</v>
      </c>
      <c r="I25" s="76">
        <f t="shared" ref="I25:AP25" si="5">SUM(I26:I30)</f>
        <v>0</v>
      </c>
      <c r="J25" s="76">
        <f t="shared" si="5"/>
        <v>142</v>
      </c>
      <c r="K25" s="76">
        <f t="shared" si="5"/>
        <v>289</v>
      </c>
      <c r="L25" s="76">
        <f t="shared" si="5"/>
        <v>443</v>
      </c>
      <c r="M25" s="76">
        <f t="shared" si="5"/>
        <v>602</v>
      </c>
      <c r="N25" s="76">
        <f t="shared" si="5"/>
        <v>765</v>
      </c>
      <c r="O25" s="76">
        <f t="shared" si="5"/>
        <v>934</v>
      </c>
      <c r="P25" s="76">
        <f t="shared" si="5"/>
        <v>1103</v>
      </c>
      <c r="Q25" s="76">
        <f t="shared" si="5"/>
        <v>1285</v>
      </c>
      <c r="R25" s="76">
        <f t="shared" si="5"/>
        <v>1466</v>
      </c>
      <c r="S25" s="76">
        <f t="shared" si="5"/>
        <v>1654</v>
      </c>
      <c r="T25" s="76">
        <f t="shared" si="5"/>
        <v>1838</v>
      </c>
      <c r="U25" s="76">
        <f t="shared" si="5"/>
        <v>1861</v>
      </c>
      <c r="V25" s="76">
        <f t="shared" si="5"/>
        <v>1886</v>
      </c>
      <c r="W25" s="76">
        <f t="shared" si="5"/>
        <v>1903</v>
      </c>
      <c r="X25" s="76">
        <f t="shared" si="5"/>
        <v>1923</v>
      </c>
      <c r="Y25" s="76">
        <f t="shared" si="5"/>
        <v>1941</v>
      </c>
      <c r="Z25" s="76">
        <f t="shared" si="5"/>
        <v>1958</v>
      </c>
      <c r="AA25" s="76">
        <f t="shared" si="5"/>
        <v>1978</v>
      </c>
      <c r="AB25" s="76">
        <f t="shared" si="5"/>
        <v>1987</v>
      </c>
      <c r="AC25" s="76">
        <f t="shared" si="5"/>
        <v>1998</v>
      </c>
      <c r="AD25" s="76">
        <f t="shared" si="5"/>
        <v>2009</v>
      </c>
      <c r="AE25" s="76">
        <f t="shared" si="5"/>
        <v>2019</v>
      </c>
      <c r="AF25" s="76">
        <f t="shared" si="5"/>
        <v>2031</v>
      </c>
      <c r="AG25" s="76">
        <f t="shared" si="5"/>
        <v>2034</v>
      </c>
      <c r="AH25" s="76">
        <f t="shared" si="5"/>
        <v>2040</v>
      </c>
      <c r="AI25" s="76">
        <f t="shared" si="5"/>
        <v>2044</v>
      </c>
      <c r="AJ25" s="76">
        <f t="shared" si="5"/>
        <v>2049</v>
      </c>
      <c r="AK25" s="76">
        <f t="shared" si="5"/>
        <v>2055</v>
      </c>
      <c r="AL25" s="76">
        <f t="shared" si="5"/>
        <v>2055</v>
      </c>
      <c r="AM25" s="76">
        <f t="shared" si="5"/>
        <v>2055</v>
      </c>
      <c r="AN25" s="76">
        <f t="shared" si="5"/>
        <v>2054</v>
      </c>
      <c r="AO25" s="76">
        <f t="shared" si="5"/>
        <v>2054</v>
      </c>
      <c r="AP25" s="76">
        <f t="shared" si="5"/>
        <v>2054</v>
      </c>
      <c r="AQ25" s="8"/>
    </row>
    <row r="26" spans="2:43">
      <c r="B26" s="5"/>
      <c r="D26" s="108" t="s">
        <v>81</v>
      </c>
      <c r="E26" s="50"/>
      <c r="F26" s="64" t="s">
        <v>52</v>
      </c>
      <c r="G26" s="77">
        <f t="shared" ref="G26:G30" si="6">SUM(H26:AP26)</f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77">
        <v>0</v>
      </c>
      <c r="AC26" s="77">
        <v>0</v>
      </c>
      <c r="AD26" s="77">
        <v>0</v>
      </c>
      <c r="AE26" s="77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  <c r="AK26" s="77">
        <v>0</v>
      </c>
      <c r="AL26" s="77">
        <v>0</v>
      </c>
      <c r="AM26" s="77">
        <v>0</v>
      </c>
      <c r="AN26" s="77">
        <v>0</v>
      </c>
      <c r="AO26" s="77">
        <v>0</v>
      </c>
      <c r="AP26" s="77">
        <v>0</v>
      </c>
      <c r="AQ26" s="8"/>
    </row>
    <row r="27" spans="2:43">
      <c r="B27" s="5"/>
      <c r="D27" s="108" t="s">
        <v>82</v>
      </c>
      <c r="E27" s="50"/>
      <c r="F27" s="64" t="s">
        <v>53</v>
      </c>
      <c r="G27" s="77">
        <f t="shared" si="6"/>
        <v>8176</v>
      </c>
      <c r="H27" s="77">
        <v>0</v>
      </c>
      <c r="I27" s="77">
        <v>0</v>
      </c>
      <c r="J27" s="77">
        <v>24</v>
      </c>
      <c r="K27" s="77">
        <v>49</v>
      </c>
      <c r="L27" s="77">
        <v>73</v>
      </c>
      <c r="M27" s="77">
        <v>98</v>
      </c>
      <c r="N27" s="77">
        <v>123</v>
      </c>
      <c r="O27" s="77">
        <v>148</v>
      </c>
      <c r="P27" s="77">
        <v>168</v>
      </c>
      <c r="Q27" s="77">
        <v>195</v>
      </c>
      <c r="R27" s="77">
        <v>222</v>
      </c>
      <c r="S27" s="77">
        <v>253</v>
      </c>
      <c r="T27" s="77">
        <v>277</v>
      </c>
      <c r="U27" s="77">
        <v>280</v>
      </c>
      <c r="V27" s="77">
        <v>283</v>
      </c>
      <c r="W27" s="77">
        <v>285</v>
      </c>
      <c r="X27" s="77">
        <v>288</v>
      </c>
      <c r="Y27" s="77">
        <v>290</v>
      </c>
      <c r="Z27" s="77">
        <v>292</v>
      </c>
      <c r="AA27" s="77">
        <v>295</v>
      </c>
      <c r="AB27" s="77">
        <v>296</v>
      </c>
      <c r="AC27" s="77">
        <v>297</v>
      </c>
      <c r="AD27" s="77">
        <v>299</v>
      </c>
      <c r="AE27" s="77">
        <v>300</v>
      </c>
      <c r="AF27" s="77">
        <v>302</v>
      </c>
      <c r="AG27" s="77">
        <v>302</v>
      </c>
      <c r="AH27" s="77">
        <v>303</v>
      </c>
      <c r="AI27" s="77">
        <v>303</v>
      </c>
      <c r="AJ27" s="77">
        <v>304</v>
      </c>
      <c r="AK27" s="77">
        <v>305</v>
      </c>
      <c r="AL27" s="77">
        <v>305</v>
      </c>
      <c r="AM27" s="77">
        <v>305</v>
      </c>
      <c r="AN27" s="77">
        <v>304</v>
      </c>
      <c r="AO27" s="77">
        <v>304</v>
      </c>
      <c r="AP27" s="77">
        <v>304</v>
      </c>
      <c r="AQ27" s="8"/>
    </row>
    <row r="28" spans="2:43">
      <c r="B28" s="5"/>
      <c r="D28" s="108" t="s">
        <v>83</v>
      </c>
      <c r="E28" s="50"/>
      <c r="F28" s="64" t="s">
        <v>54</v>
      </c>
      <c r="G28" s="77">
        <f t="shared" si="6"/>
        <v>23324</v>
      </c>
      <c r="H28" s="77">
        <v>0</v>
      </c>
      <c r="I28" s="77">
        <v>0</v>
      </c>
      <c r="J28" s="77">
        <v>59</v>
      </c>
      <c r="K28" s="77">
        <v>121</v>
      </c>
      <c r="L28" s="77">
        <v>186</v>
      </c>
      <c r="M28" s="77">
        <v>254</v>
      </c>
      <c r="N28" s="77">
        <v>323</v>
      </c>
      <c r="O28" s="77">
        <v>396</v>
      </c>
      <c r="P28" s="77">
        <v>471</v>
      </c>
      <c r="Q28" s="77">
        <v>549</v>
      </c>
      <c r="R28" s="77">
        <v>626</v>
      </c>
      <c r="S28" s="77">
        <v>705</v>
      </c>
      <c r="T28" s="77">
        <v>786</v>
      </c>
      <c r="U28" s="77">
        <v>796</v>
      </c>
      <c r="V28" s="77">
        <v>807</v>
      </c>
      <c r="W28" s="77">
        <v>815</v>
      </c>
      <c r="X28" s="77">
        <v>823</v>
      </c>
      <c r="Y28" s="77">
        <v>831</v>
      </c>
      <c r="Z28" s="77">
        <v>839</v>
      </c>
      <c r="AA28" s="77">
        <v>847</v>
      </c>
      <c r="AB28" s="77">
        <v>851</v>
      </c>
      <c r="AC28" s="77">
        <v>856</v>
      </c>
      <c r="AD28" s="77">
        <v>861</v>
      </c>
      <c r="AE28" s="77">
        <v>865</v>
      </c>
      <c r="AF28" s="77">
        <v>870</v>
      </c>
      <c r="AG28" s="77">
        <v>872</v>
      </c>
      <c r="AH28" s="77">
        <v>874</v>
      </c>
      <c r="AI28" s="77">
        <v>876</v>
      </c>
      <c r="AJ28" s="77">
        <v>879</v>
      </c>
      <c r="AK28" s="77">
        <v>881</v>
      </c>
      <c r="AL28" s="77">
        <v>881</v>
      </c>
      <c r="AM28" s="77">
        <v>881</v>
      </c>
      <c r="AN28" s="77">
        <v>881</v>
      </c>
      <c r="AO28" s="77">
        <v>881</v>
      </c>
      <c r="AP28" s="77">
        <v>881</v>
      </c>
      <c r="AQ28" s="8"/>
    </row>
    <row r="29" spans="2:43">
      <c r="B29" s="5"/>
      <c r="D29" s="108" t="s">
        <v>84</v>
      </c>
      <c r="E29" s="50"/>
      <c r="F29" s="64" t="s">
        <v>11</v>
      </c>
      <c r="G29" s="77">
        <f t="shared" si="6"/>
        <v>7735</v>
      </c>
      <c r="H29" s="77">
        <v>0</v>
      </c>
      <c r="I29" s="77">
        <v>0</v>
      </c>
      <c r="J29" s="77">
        <v>20</v>
      </c>
      <c r="K29" s="77">
        <v>40</v>
      </c>
      <c r="L29" s="77">
        <v>62</v>
      </c>
      <c r="M29" s="77">
        <v>84</v>
      </c>
      <c r="N29" s="77">
        <v>107</v>
      </c>
      <c r="O29" s="77">
        <v>131</v>
      </c>
      <c r="P29" s="77">
        <v>156</v>
      </c>
      <c r="Q29" s="77">
        <v>182</v>
      </c>
      <c r="R29" s="77">
        <v>208</v>
      </c>
      <c r="S29" s="77">
        <v>234</v>
      </c>
      <c r="T29" s="77">
        <v>261</v>
      </c>
      <c r="U29" s="77">
        <v>264</v>
      </c>
      <c r="V29" s="77">
        <v>268</v>
      </c>
      <c r="W29" s="77">
        <v>270</v>
      </c>
      <c r="X29" s="77">
        <v>273</v>
      </c>
      <c r="Y29" s="77">
        <v>276</v>
      </c>
      <c r="Z29" s="77">
        <v>278</v>
      </c>
      <c r="AA29" s="77">
        <v>281</v>
      </c>
      <c r="AB29" s="77">
        <v>282</v>
      </c>
      <c r="AC29" s="77">
        <v>284</v>
      </c>
      <c r="AD29" s="77">
        <v>285</v>
      </c>
      <c r="AE29" s="77">
        <v>287</v>
      </c>
      <c r="AF29" s="77">
        <v>289</v>
      </c>
      <c r="AG29" s="77">
        <v>289</v>
      </c>
      <c r="AH29" s="77">
        <v>290</v>
      </c>
      <c r="AI29" s="77">
        <v>291</v>
      </c>
      <c r="AJ29" s="77">
        <v>291</v>
      </c>
      <c r="AK29" s="77">
        <v>292</v>
      </c>
      <c r="AL29" s="77">
        <v>292</v>
      </c>
      <c r="AM29" s="77">
        <v>292</v>
      </c>
      <c r="AN29" s="77">
        <v>292</v>
      </c>
      <c r="AO29" s="77">
        <v>292</v>
      </c>
      <c r="AP29" s="77">
        <v>292</v>
      </c>
      <c r="AQ29" s="8"/>
    </row>
    <row r="30" spans="2:43">
      <c r="B30" s="5"/>
      <c r="D30" s="108" t="s">
        <v>85</v>
      </c>
      <c r="E30" s="53"/>
      <c r="F30" s="64" t="s">
        <v>15</v>
      </c>
      <c r="G30" s="77">
        <f t="shared" si="6"/>
        <v>15274</v>
      </c>
      <c r="H30" s="77">
        <v>0</v>
      </c>
      <c r="I30" s="77">
        <v>0</v>
      </c>
      <c r="J30" s="77">
        <v>39</v>
      </c>
      <c r="K30" s="77">
        <v>79</v>
      </c>
      <c r="L30" s="77">
        <v>122</v>
      </c>
      <c r="M30" s="77">
        <v>166</v>
      </c>
      <c r="N30" s="77">
        <v>212</v>
      </c>
      <c r="O30" s="77">
        <v>259</v>
      </c>
      <c r="P30" s="77">
        <v>308</v>
      </c>
      <c r="Q30" s="77">
        <v>359</v>
      </c>
      <c r="R30" s="77">
        <v>410</v>
      </c>
      <c r="S30" s="77">
        <v>462</v>
      </c>
      <c r="T30" s="77">
        <v>514</v>
      </c>
      <c r="U30" s="77">
        <v>521</v>
      </c>
      <c r="V30" s="77">
        <v>528</v>
      </c>
      <c r="W30" s="77">
        <v>533</v>
      </c>
      <c r="X30" s="77">
        <v>539</v>
      </c>
      <c r="Y30" s="77">
        <v>544</v>
      </c>
      <c r="Z30" s="77">
        <v>549</v>
      </c>
      <c r="AA30" s="77">
        <v>555</v>
      </c>
      <c r="AB30" s="77">
        <v>558</v>
      </c>
      <c r="AC30" s="77">
        <v>561</v>
      </c>
      <c r="AD30" s="77">
        <v>564</v>
      </c>
      <c r="AE30" s="77">
        <v>567</v>
      </c>
      <c r="AF30" s="77">
        <v>570</v>
      </c>
      <c r="AG30" s="77">
        <v>571</v>
      </c>
      <c r="AH30" s="77">
        <v>573</v>
      </c>
      <c r="AI30" s="77">
        <v>574</v>
      </c>
      <c r="AJ30" s="77">
        <v>575</v>
      </c>
      <c r="AK30" s="77">
        <v>577</v>
      </c>
      <c r="AL30" s="77">
        <v>577</v>
      </c>
      <c r="AM30" s="77">
        <v>577</v>
      </c>
      <c r="AN30" s="77">
        <v>577</v>
      </c>
      <c r="AO30" s="77">
        <v>577</v>
      </c>
      <c r="AP30" s="77">
        <v>577</v>
      </c>
      <c r="AQ30" s="8"/>
    </row>
    <row r="31" spans="2:43">
      <c r="B31" s="5"/>
      <c r="D31" s="108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8"/>
    </row>
    <row r="32" spans="2:43" s="22" customFormat="1">
      <c r="B32" s="5"/>
      <c r="D32" s="109"/>
      <c r="E32" s="55"/>
      <c r="F32" s="63" t="s">
        <v>57</v>
      </c>
      <c r="G32" s="76">
        <f>SUM(H32:AP32)</f>
        <v>15784</v>
      </c>
      <c r="H32" s="76">
        <f>SUM(H33:H37)</f>
        <v>0</v>
      </c>
      <c r="I32" s="76">
        <f t="shared" ref="I32:AP32" si="7">SUM(I33:I37)</f>
        <v>0</v>
      </c>
      <c r="J32" s="76">
        <f t="shared" si="7"/>
        <v>6</v>
      </c>
      <c r="K32" s="76">
        <f t="shared" si="7"/>
        <v>12</v>
      </c>
      <c r="L32" s="76">
        <f t="shared" si="7"/>
        <v>212</v>
      </c>
      <c r="M32" s="76">
        <f t="shared" si="7"/>
        <v>250</v>
      </c>
      <c r="N32" s="76">
        <f t="shared" si="7"/>
        <v>289</v>
      </c>
      <c r="O32" s="76">
        <f t="shared" si="7"/>
        <v>328</v>
      </c>
      <c r="P32" s="76">
        <f t="shared" si="7"/>
        <v>364</v>
      </c>
      <c r="Q32" s="76">
        <f t="shared" si="7"/>
        <v>407</v>
      </c>
      <c r="R32" s="76">
        <f t="shared" si="7"/>
        <v>447</v>
      </c>
      <c r="S32" s="76">
        <f t="shared" si="7"/>
        <v>492</v>
      </c>
      <c r="T32" s="76">
        <f t="shared" si="7"/>
        <v>532</v>
      </c>
      <c r="U32" s="76">
        <f t="shared" si="7"/>
        <v>537</v>
      </c>
      <c r="V32" s="76">
        <f t="shared" si="7"/>
        <v>543</v>
      </c>
      <c r="W32" s="76">
        <f t="shared" si="7"/>
        <v>546</v>
      </c>
      <c r="X32" s="76">
        <f t="shared" si="7"/>
        <v>549</v>
      </c>
      <c r="Y32" s="76">
        <f t="shared" si="7"/>
        <v>555</v>
      </c>
      <c r="Z32" s="76">
        <f t="shared" si="7"/>
        <v>558</v>
      </c>
      <c r="AA32" s="76">
        <f t="shared" si="7"/>
        <v>562</v>
      </c>
      <c r="AB32" s="76">
        <f t="shared" si="7"/>
        <v>563</v>
      </c>
      <c r="AC32" s="76">
        <f t="shared" si="7"/>
        <v>567</v>
      </c>
      <c r="AD32" s="76">
        <f t="shared" si="7"/>
        <v>568</v>
      </c>
      <c r="AE32" s="76">
        <f t="shared" si="7"/>
        <v>571</v>
      </c>
      <c r="AF32" s="76">
        <f t="shared" si="7"/>
        <v>572</v>
      </c>
      <c r="AG32" s="76">
        <f t="shared" si="7"/>
        <v>574</v>
      </c>
      <c r="AH32" s="76">
        <f t="shared" si="7"/>
        <v>574</v>
      </c>
      <c r="AI32" s="76">
        <f t="shared" si="7"/>
        <v>575</v>
      </c>
      <c r="AJ32" s="76">
        <f t="shared" si="7"/>
        <v>575</v>
      </c>
      <c r="AK32" s="76">
        <f t="shared" si="7"/>
        <v>576</v>
      </c>
      <c r="AL32" s="76">
        <f t="shared" si="7"/>
        <v>576</v>
      </c>
      <c r="AM32" s="76">
        <f t="shared" si="7"/>
        <v>576</v>
      </c>
      <c r="AN32" s="76">
        <f t="shared" si="7"/>
        <v>576</v>
      </c>
      <c r="AO32" s="76">
        <f t="shared" si="7"/>
        <v>576</v>
      </c>
      <c r="AP32" s="76">
        <f t="shared" si="7"/>
        <v>576</v>
      </c>
      <c r="AQ32" s="8"/>
    </row>
    <row r="33" spans="2:43">
      <c r="B33" s="5"/>
      <c r="D33" s="108" t="s">
        <v>86</v>
      </c>
      <c r="E33" s="50"/>
      <c r="F33" s="64" t="s">
        <v>52</v>
      </c>
      <c r="G33" s="77">
        <f t="shared" ref="G33:G37" si="8">SUM(H33:AP33)</f>
        <v>6146</v>
      </c>
      <c r="H33" s="77">
        <v>0</v>
      </c>
      <c r="I33" s="77">
        <v>0</v>
      </c>
      <c r="J33" s="77">
        <v>0</v>
      </c>
      <c r="K33" s="77">
        <v>0</v>
      </c>
      <c r="L33" s="77">
        <v>128</v>
      </c>
      <c r="M33" s="77">
        <v>137</v>
      </c>
      <c r="N33" s="77">
        <v>146</v>
      </c>
      <c r="O33" s="77">
        <v>155</v>
      </c>
      <c r="P33" s="77">
        <v>165</v>
      </c>
      <c r="Q33" s="77">
        <v>175</v>
      </c>
      <c r="R33" s="77">
        <v>184</v>
      </c>
      <c r="S33" s="77">
        <v>194</v>
      </c>
      <c r="T33" s="77">
        <v>204</v>
      </c>
      <c r="U33" s="77">
        <v>205</v>
      </c>
      <c r="V33" s="77">
        <v>207</v>
      </c>
      <c r="W33" s="77">
        <v>207</v>
      </c>
      <c r="X33" s="77">
        <v>208</v>
      </c>
      <c r="Y33" s="77">
        <v>209</v>
      </c>
      <c r="Z33" s="77">
        <v>210</v>
      </c>
      <c r="AA33" s="77">
        <v>211</v>
      </c>
      <c r="AB33" s="77">
        <v>211</v>
      </c>
      <c r="AC33" s="77">
        <v>212</v>
      </c>
      <c r="AD33" s="77">
        <v>212</v>
      </c>
      <c r="AE33" s="77">
        <v>213</v>
      </c>
      <c r="AF33" s="77">
        <v>213</v>
      </c>
      <c r="AG33" s="77">
        <v>214</v>
      </c>
      <c r="AH33" s="77">
        <v>214</v>
      </c>
      <c r="AI33" s="77">
        <v>214</v>
      </c>
      <c r="AJ33" s="77">
        <v>214</v>
      </c>
      <c r="AK33" s="77">
        <v>214</v>
      </c>
      <c r="AL33" s="77">
        <v>214</v>
      </c>
      <c r="AM33" s="77">
        <v>214</v>
      </c>
      <c r="AN33" s="77">
        <v>214</v>
      </c>
      <c r="AO33" s="77">
        <v>214</v>
      </c>
      <c r="AP33" s="77">
        <v>214</v>
      </c>
      <c r="AQ33" s="8"/>
    </row>
    <row r="34" spans="2:43">
      <c r="B34" s="5"/>
      <c r="D34" s="108" t="s">
        <v>87</v>
      </c>
      <c r="E34" s="50"/>
      <c r="F34" s="64" t="s">
        <v>53</v>
      </c>
      <c r="G34" s="77">
        <f t="shared" si="8"/>
        <v>7208</v>
      </c>
      <c r="H34" s="77">
        <v>0</v>
      </c>
      <c r="I34" s="77">
        <v>0</v>
      </c>
      <c r="J34" s="77">
        <v>0</v>
      </c>
      <c r="K34" s="77">
        <v>0</v>
      </c>
      <c r="L34" s="77">
        <v>65</v>
      </c>
      <c r="M34" s="77">
        <v>87</v>
      </c>
      <c r="N34" s="77">
        <v>109</v>
      </c>
      <c r="O34" s="77">
        <v>131</v>
      </c>
      <c r="P34" s="77">
        <v>150</v>
      </c>
      <c r="Q34" s="77">
        <v>174</v>
      </c>
      <c r="R34" s="77">
        <v>197</v>
      </c>
      <c r="S34" s="77">
        <v>225</v>
      </c>
      <c r="T34" s="77">
        <v>246</v>
      </c>
      <c r="U34" s="77">
        <v>249</v>
      </c>
      <c r="V34" s="77">
        <v>252</v>
      </c>
      <c r="W34" s="77">
        <v>254</v>
      </c>
      <c r="X34" s="77">
        <v>256</v>
      </c>
      <c r="Y34" s="77">
        <v>258</v>
      </c>
      <c r="Z34" s="77">
        <v>260</v>
      </c>
      <c r="AA34" s="77">
        <v>262</v>
      </c>
      <c r="AB34" s="77">
        <v>263</v>
      </c>
      <c r="AC34" s="77">
        <v>265</v>
      </c>
      <c r="AD34" s="77">
        <v>266</v>
      </c>
      <c r="AE34" s="77">
        <v>267</v>
      </c>
      <c r="AF34" s="77">
        <v>268</v>
      </c>
      <c r="AG34" s="77">
        <v>269</v>
      </c>
      <c r="AH34" s="77">
        <v>269</v>
      </c>
      <c r="AI34" s="77">
        <v>270</v>
      </c>
      <c r="AJ34" s="77">
        <v>270</v>
      </c>
      <c r="AK34" s="77">
        <v>271</v>
      </c>
      <c r="AL34" s="77">
        <v>271</v>
      </c>
      <c r="AM34" s="77">
        <v>271</v>
      </c>
      <c r="AN34" s="77">
        <v>271</v>
      </c>
      <c r="AO34" s="77">
        <v>271</v>
      </c>
      <c r="AP34" s="77">
        <v>271</v>
      </c>
      <c r="AQ34" s="8"/>
    </row>
    <row r="35" spans="2:43">
      <c r="B35" s="5"/>
      <c r="D35" s="108" t="s">
        <v>88</v>
      </c>
      <c r="E35" s="50"/>
      <c r="F35" s="64" t="s">
        <v>54</v>
      </c>
      <c r="G35" s="77">
        <f t="shared" si="8"/>
        <v>1225</v>
      </c>
      <c r="H35" s="77">
        <v>0</v>
      </c>
      <c r="I35" s="77">
        <v>0</v>
      </c>
      <c r="J35" s="77">
        <v>3</v>
      </c>
      <c r="K35" s="77">
        <v>6</v>
      </c>
      <c r="L35" s="77">
        <v>10</v>
      </c>
      <c r="M35" s="77">
        <v>13</v>
      </c>
      <c r="N35" s="77">
        <v>17</v>
      </c>
      <c r="O35" s="77">
        <v>21</v>
      </c>
      <c r="P35" s="77">
        <v>25</v>
      </c>
      <c r="Q35" s="77">
        <v>29</v>
      </c>
      <c r="R35" s="77">
        <v>33</v>
      </c>
      <c r="S35" s="77">
        <v>37</v>
      </c>
      <c r="T35" s="77">
        <v>41</v>
      </c>
      <c r="U35" s="77">
        <v>42</v>
      </c>
      <c r="V35" s="77">
        <v>42</v>
      </c>
      <c r="W35" s="77">
        <v>43</v>
      </c>
      <c r="X35" s="77">
        <v>43</v>
      </c>
      <c r="Y35" s="77">
        <v>44</v>
      </c>
      <c r="Z35" s="77">
        <v>44</v>
      </c>
      <c r="AA35" s="77">
        <v>45</v>
      </c>
      <c r="AB35" s="77">
        <v>45</v>
      </c>
      <c r="AC35" s="77">
        <v>45</v>
      </c>
      <c r="AD35" s="77">
        <v>45</v>
      </c>
      <c r="AE35" s="77">
        <v>46</v>
      </c>
      <c r="AF35" s="77">
        <v>46</v>
      </c>
      <c r="AG35" s="77">
        <v>46</v>
      </c>
      <c r="AH35" s="77">
        <v>46</v>
      </c>
      <c r="AI35" s="77">
        <v>46</v>
      </c>
      <c r="AJ35" s="77">
        <v>46</v>
      </c>
      <c r="AK35" s="77">
        <v>46</v>
      </c>
      <c r="AL35" s="77">
        <v>46</v>
      </c>
      <c r="AM35" s="77">
        <v>46</v>
      </c>
      <c r="AN35" s="77">
        <v>46</v>
      </c>
      <c r="AO35" s="77">
        <v>46</v>
      </c>
      <c r="AP35" s="77">
        <v>46</v>
      </c>
      <c r="AQ35" s="8"/>
    </row>
    <row r="36" spans="2:43">
      <c r="B36" s="5"/>
      <c r="D36" s="108" t="s">
        <v>89</v>
      </c>
      <c r="E36" s="50"/>
      <c r="F36" s="64" t="s">
        <v>11</v>
      </c>
      <c r="G36" s="77">
        <f t="shared" si="8"/>
        <v>404</v>
      </c>
      <c r="H36" s="77">
        <v>0</v>
      </c>
      <c r="I36" s="77">
        <v>0</v>
      </c>
      <c r="J36" s="77">
        <v>1</v>
      </c>
      <c r="K36" s="77">
        <v>2</v>
      </c>
      <c r="L36" s="77">
        <v>3</v>
      </c>
      <c r="M36" s="77">
        <v>4</v>
      </c>
      <c r="N36" s="77">
        <v>6</v>
      </c>
      <c r="O36" s="77">
        <v>7</v>
      </c>
      <c r="P36" s="77">
        <v>8</v>
      </c>
      <c r="Q36" s="77">
        <v>10</v>
      </c>
      <c r="R36" s="77">
        <v>11</v>
      </c>
      <c r="S36" s="77">
        <v>12</v>
      </c>
      <c r="T36" s="77">
        <v>14</v>
      </c>
      <c r="U36" s="77">
        <v>14</v>
      </c>
      <c r="V36" s="77">
        <v>14</v>
      </c>
      <c r="W36" s="77">
        <v>14</v>
      </c>
      <c r="X36" s="77">
        <v>14</v>
      </c>
      <c r="Y36" s="77">
        <v>15</v>
      </c>
      <c r="Z36" s="77">
        <v>15</v>
      </c>
      <c r="AA36" s="77">
        <v>15</v>
      </c>
      <c r="AB36" s="77">
        <v>15</v>
      </c>
      <c r="AC36" s="77">
        <v>15</v>
      </c>
      <c r="AD36" s="77">
        <v>15</v>
      </c>
      <c r="AE36" s="77">
        <v>15</v>
      </c>
      <c r="AF36" s="77">
        <v>15</v>
      </c>
      <c r="AG36" s="77">
        <v>15</v>
      </c>
      <c r="AH36" s="77">
        <v>15</v>
      </c>
      <c r="AI36" s="77">
        <v>15</v>
      </c>
      <c r="AJ36" s="77">
        <v>15</v>
      </c>
      <c r="AK36" s="77">
        <v>15</v>
      </c>
      <c r="AL36" s="77">
        <v>15</v>
      </c>
      <c r="AM36" s="77">
        <v>15</v>
      </c>
      <c r="AN36" s="77">
        <v>15</v>
      </c>
      <c r="AO36" s="77">
        <v>15</v>
      </c>
      <c r="AP36" s="77">
        <v>15</v>
      </c>
      <c r="AQ36" s="8"/>
    </row>
    <row r="37" spans="2:43">
      <c r="B37" s="5"/>
      <c r="D37" s="108" t="s">
        <v>90</v>
      </c>
      <c r="E37" s="53"/>
      <c r="F37" s="64" t="s">
        <v>15</v>
      </c>
      <c r="G37" s="77">
        <f t="shared" si="8"/>
        <v>801</v>
      </c>
      <c r="H37" s="77">
        <v>0</v>
      </c>
      <c r="I37" s="77">
        <v>0</v>
      </c>
      <c r="J37" s="77">
        <v>2</v>
      </c>
      <c r="K37" s="77">
        <v>4</v>
      </c>
      <c r="L37" s="77">
        <v>6</v>
      </c>
      <c r="M37" s="77">
        <v>9</v>
      </c>
      <c r="N37" s="77">
        <v>11</v>
      </c>
      <c r="O37" s="77">
        <v>14</v>
      </c>
      <c r="P37" s="77">
        <v>16</v>
      </c>
      <c r="Q37" s="77">
        <v>19</v>
      </c>
      <c r="R37" s="77">
        <v>22</v>
      </c>
      <c r="S37" s="77">
        <v>24</v>
      </c>
      <c r="T37" s="77">
        <v>27</v>
      </c>
      <c r="U37" s="77">
        <v>27</v>
      </c>
      <c r="V37" s="77">
        <v>28</v>
      </c>
      <c r="W37" s="77">
        <v>28</v>
      </c>
      <c r="X37" s="77">
        <v>28</v>
      </c>
      <c r="Y37" s="77">
        <v>29</v>
      </c>
      <c r="Z37" s="77">
        <v>29</v>
      </c>
      <c r="AA37" s="77">
        <v>29</v>
      </c>
      <c r="AB37" s="77">
        <v>29</v>
      </c>
      <c r="AC37" s="77">
        <v>30</v>
      </c>
      <c r="AD37" s="77">
        <v>30</v>
      </c>
      <c r="AE37" s="77">
        <v>30</v>
      </c>
      <c r="AF37" s="77">
        <v>30</v>
      </c>
      <c r="AG37" s="77">
        <v>30</v>
      </c>
      <c r="AH37" s="77">
        <v>30</v>
      </c>
      <c r="AI37" s="77">
        <v>30</v>
      </c>
      <c r="AJ37" s="77">
        <v>30</v>
      </c>
      <c r="AK37" s="77">
        <v>30</v>
      </c>
      <c r="AL37" s="77">
        <v>30</v>
      </c>
      <c r="AM37" s="77">
        <v>30</v>
      </c>
      <c r="AN37" s="77">
        <v>30</v>
      </c>
      <c r="AO37" s="77">
        <v>30</v>
      </c>
      <c r="AP37" s="77">
        <v>30</v>
      </c>
      <c r="AQ37" s="8"/>
    </row>
    <row r="38" spans="2:43">
      <c r="B38" s="5"/>
      <c r="D38" s="108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8"/>
    </row>
    <row r="39" spans="2:43">
      <c r="B39" s="5"/>
      <c r="D39" s="108"/>
      <c r="E39" s="61">
        <f>E10+1</f>
        <v>2</v>
      </c>
      <c r="F39" s="62" t="str">
        <f>LOOKUP(E39,CAPEX!$E$11:$E$17,CAPEX!$F$11:$F$17)</f>
        <v>Pirai</v>
      </c>
      <c r="G39" s="74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8"/>
    </row>
    <row r="40" spans="2:43" s="22" customFormat="1">
      <c r="B40" s="5"/>
      <c r="D40" s="109"/>
      <c r="E40" s="55"/>
      <c r="F40" s="63" t="s">
        <v>51</v>
      </c>
      <c r="G40" s="76">
        <f t="shared" ref="G40:G45" si="9">SUM(H40:AP40)</f>
        <v>244453</v>
      </c>
      <c r="H40" s="76">
        <f t="shared" ref="H40:AP40" si="10">SUM(H41:H45)</f>
        <v>7279</v>
      </c>
      <c r="I40" s="76">
        <f t="shared" si="10"/>
        <v>7285</v>
      </c>
      <c r="J40" s="76">
        <f t="shared" si="10"/>
        <v>7345</v>
      </c>
      <c r="K40" s="76">
        <f t="shared" si="10"/>
        <v>7341</v>
      </c>
      <c r="L40" s="76">
        <f t="shared" si="10"/>
        <v>7230</v>
      </c>
      <c r="M40" s="76">
        <f t="shared" si="10"/>
        <v>7107</v>
      </c>
      <c r="N40" s="76">
        <f t="shared" si="10"/>
        <v>6969</v>
      </c>
      <c r="O40" s="76">
        <f t="shared" si="10"/>
        <v>6817</v>
      </c>
      <c r="P40" s="76">
        <f t="shared" si="10"/>
        <v>5985</v>
      </c>
      <c r="Q40" s="76">
        <f t="shared" si="10"/>
        <v>6142</v>
      </c>
      <c r="R40" s="76">
        <f t="shared" si="10"/>
        <v>6326</v>
      </c>
      <c r="S40" s="76">
        <f t="shared" si="10"/>
        <v>6378</v>
      </c>
      <c r="T40" s="76">
        <f t="shared" si="10"/>
        <v>6482</v>
      </c>
      <c r="U40" s="76">
        <f t="shared" si="10"/>
        <v>6558</v>
      </c>
      <c r="V40" s="76">
        <f t="shared" si="10"/>
        <v>6636</v>
      </c>
      <c r="W40" s="76">
        <f t="shared" si="10"/>
        <v>6705</v>
      </c>
      <c r="X40" s="76">
        <f t="shared" si="10"/>
        <v>6774</v>
      </c>
      <c r="Y40" s="76">
        <f t="shared" si="10"/>
        <v>6842</v>
      </c>
      <c r="Z40" s="76">
        <f t="shared" si="10"/>
        <v>6911</v>
      </c>
      <c r="AA40" s="76">
        <f t="shared" si="10"/>
        <v>6980</v>
      </c>
      <c r="AB40" s="76">
        <f t="shared" si="10"/>
        <v>7021</v>
      </c>
      <c r="AC40" s="76">
        <f t="shared" si="10"/>
        <v>7062</v>
      </c>
      <c r="AD40" s="76">
        <f t="shared" si="10"/>
        <v>7104</v>
      </c>
      <c r="AE40" s="76">
        <f t="shared" si="10"/>
        <v>7145</v>
      </c>
      <c r="AF40" s="76">
        <f t="shared" si="10"/>
        <v>7186</v>
      </c>
      <c r="AG40" s="76">
        <f t="shared" si="10"/>
        <v>7210</v>
      </c>
      <c r="AH40" s="76">
        <f t="shared" si="10"/>
        <v>7232</v>
      </c>
      <c r="AI40" s="76">
        <f t="shared" si="10"/>
        <v>7254</v>
      </c>
      <c r="AJ40" s="76">
        <f t="shared" si="10"/>
        <v>7276</v>
      </c>
      <c r="AK40" s="76">
        <f t="shared" si="10"/>
        <v>7298</v>
      </c>
      <c r="AL40" s="76">
        <f t="shared" si="10"/>
        <v>7303</v>
      </c>
      <c r="AM40" s="76">
        <f t="shared" si="10"/>
        <v>7309</v>
      </c>
      <c r="AN40" s="76">
        <f t="shared" si="10"/>
        <v>7315</v>
      </c>
      <c r="AO40" s="76">
        <f t="shared" si="10"/>
        <v>7320</v>
      </c>
      <c r="AP40" s="76">
        <f t="shared" si="10"/>
        <v>7326</v>
      </c>
      <c r="AQ40" s="8"/>
    </row>
    <row r="41" spans="2:43">
      <c r="B41" s="5"/>
      <c r="D41" s="108" t="s">
        <v>71</v>
      </c>
      <c r="E41" s="50"/>
      <c r="F41" s="64" t="s">
        <v>52</v>
      </c>
      <c r="G41" s="77">
        <f t="shared" si="9"/>
        <v>7828</v>
      </c>
      <c r="H41" s="77">
        <v>186</v>
      </c>
      <c r="I41" s="77">
        <v>190</v>
      </c>
      <c r="J41" s="77">
        <v>247</v>
      </c>
      <c r="K41" s="77">
        <v>242</v>
      </c>
      <c r="L41" s="77">
        <v>235</v>
      </c>
      <c r="M41" s="77">
        <v>231</v>
      </c>
      <c r="N41" s="77">
        <v>226</v>
      </c>
      <c r="O41" s="77">
        <v>221</v>
      </c>
      <c r="P41" s="77">
        <v>194</v>
      </c>
      <c r="Q41" s="77">
        <v>199</v>
      </c>
      <c r="R41" s="77">
        <v>205</v>
      </c>
      <c r="S41" s="77">
        <v>206</v>
      </c>
      <c r="T41" s="77">
        <v>210</v>
      </c>
      <c r="U41" s="77">
        <v>212</v>
      </c>
      <c r="V41" s="77">
        <v>214</v>
      </c>
      <c r="W41" s="77">
        <v>217</v>
      </c>
      <c r="X41" s="77">
        <v>219</v>
      </c>
      <c r="Y41" s="77">
        <v>221</v>
      </c>
      <c r="Z41" s="77">
        <v>223</v>
      </c>
      <c r="AA41" s="77">
        <v>226</v>
      </c>
      <c r="AB41" s="77">
        <v>227</v>
      </c>
      <c r="AC41" s="77">
        <v>228</v>
      </c>
      <c r="AD41" s="77">
        <v>230</v>
      </c>
      <c r="AE41" s="77">
        <v>231</v>
      </c>
      <c r="AF41" s="77">
        <v>232</v>
      </c>
      <c r="AG41" s="77">
        <v>233</v>
      </c>
      <c r="AH41" s="77">
        <v>234</v>
      </c>
      <c r="AI41" s="77">
        <v>235</v>
      </c>
      <c r="AJ41" s="77">
        <v>235</v>
      </c>
      <c r="AK41" s="77">
        <v>236</v>
      </c>
      <c r="AL41" s="77">
        <v>236</v>
      </c>
      <c r="AM41" s="77">
        <v>236</v>
      </c>
      <c r="AN41" s="77">
        <v>237</v>
      </c>
      <c r="AO41" s="77">
        <v>237</v>
      </c>
      <c r="AP41" s="77">
        <v>237</v>
      </c>
      <c r="AQ41" s="8"/>
    </row>
    <row r="42" spans="2:43">
      <c r="B42" s="5"/>
      <c r="D42" s="108" t="s">
        <v>72</v>
      </c>
      <c r="E42" s="50"/>
      <c r="F42" s="64" t="s">
        <v>53</v>
      </c>
      <c r="G42" s="77">
        <f t="shared" si="9"/>
        <v>233359</v>
      </c>
      <c r="H42" s="77">
        <v>7028</v>
      </c>
      <c r="I42" s="77">
        <v>7028</v>
      </c>
      <c r="J42" s="77">
        <v>7028</v>
      </c>
      <c r="K42" s="77">
        <v>7028</v>
      </c>
      <c r="L42" s="77">
        <v>6922</v>
      </c>
      <c r="M42" s="77">
        <v>6800</v>
      </c>
      <c r="N42" s="77">
        <v>6665</v>
      </c>
      <c r="O42" s="77">
        <v>6517</v>
      </c>
      <c r="P42" s="77">
        <v>5709</v>
      </c>
      <c r="Q42" s="77">
        <v>5858</v>
      </c>
      <c r="R42" s="77">
        <v>6036</v>
      </c>
      <c r="S42" s="77">
        <v>6084</v>
      </c>
      <c r="T42" s="77">
        <v>6182</v>
      </c>
      <c r="U42" s="77">
        <v>6255</v>
      </c>
      <c r="V42" s="77">
        <v>6328</v>
      </c>
      <c r="W42" s="77">
        <v>6393</v>
      </c>
      <c r="X42" s="77">
        <v>6459</v>
      </c>
      <c r="Y42" s="77">
        <v>6524</v>
      </c>
      <c r="Z42" s="77">
        <v>6589</v>
      </c>
      <c r="AA42" s="77">
        <v>6654</v>
      </c>
      <c r="AB42" s="77">
        <v>6693</v>
      </c>
      <c r="AC42" s="77">
        <v>6732</v>
      </c>
      <c r="AD42" s="77">
        <v>6771</v>
      </c>
      <c r="AE42" s="77">
        <v>6811</v>
      </c>
      <c r="AF42" s="77">
        <v>6850</v>
      </c>
      <c r="AG42" s="77">
        <v>6871</v>
      </c>
      <c r="AH42" s="77">
        <v>6892</v>
      </c>
      <c r="AI42" s="77">
        <v>6913</v>
      </c>
      <c r="AJ42" s="77">
        <v>6934</v>
      </c>
      <c r="AK42" s="77">
        <v>6955</v>
      </c>
      <c r="AL42" s="77">
        <v>6960</v>
      </c>
      <c r="AM42" s="77">
        <v>6965</v>
      </c>
      <c r="AN42" s="77">
        <v>6970</v>
      </c>
      <c r="AO42" s="77">
        <v>6975</v>
      </c>
      <c r="AP42" s="77">
        <v>6980</v>
      </c>
      <c r="AQ42" s="8"/>
    </row>
    <row r="43" spans="2:43">
      <c r="B43" s="5"/>
      <c r="D43" s="108" t="s">
        <v>73</v>
      </c>
      <c r="E43" s="50"/>
      <c r="F43" s="64" t="s">
        <v>54</v>
      </c>
      <c r="G43" s="77">
        <f t="shared" si="9"/>
        <v>1643</v>
      </c>
      <c r="H43" s="77">
        <v>33</v>
      </c>
      <c r="I43" s="77">
        <v>34</v>
      </c>
      <c r="J43" s="77">
        <v>35</v>
      </c>
      <c r="K43" s="77">
        <v>36</v>
      </c>
      <c r="L43" s="77">
        <v>37</v>
      </c>
      <c r="M43" s="77">
        <v>38</v>
      </c>
      <c r="N43" s="77">
        <v>39</v>
      </c>
      <c r="O43" s="77">
        <v>40</v>
      </c>
      <c r="P43" s="77">
        <v>41</v>
      </c>
      <c r="Q43" s="77">
        <v>43</v>
      </c>
      <c r="R43" s="77">
        <v>43</v>
      </c>
      <c r="S43" s="77">
        <v>44</v>
      </c>
      <c r="T43" s="77">
        <v>45</v>
      </c>
      <c r="U43" s="77">
        <v>46</v>
      </c>
      <c r="V43" s="77">
        <v>47</v>
      </c>
      <c r="W43" s="77">
        <v>48</v>
      </c>
      <c r="X43" s="77">
        <v>48</v>
      </c>
      <c r="Y43" s="77">
        <v>49</v>
      </c>
      <c r="Z43" s="77">
        <v>50</v>
      </c>
      <c r="AA43" s="77">
        <v>50</v>
      </c>
      <c r="AB43" s="77">
        <v>51</v>
      </c>
      <c r="AC43" s="77">
        <v>51</v>
      </c>
      <c r="AD43" s="77">
        <v>52</v>
      </c>
      <c r="AE43" s="77">
        <v>52</v>
      </c>
      <c r="AF43" s="77">
        <v>53</v>
      </c>
      <c r="AG43" s="77">
        <v>53</v>
      </c>
      <c r="AH43" s="77">
        <v>53</v>
      </c>
      <c r="AI43" s="77">
        <v>53</v>
      </c>
      <c r="AJ43" s="77">
        <v>54</v>
      </c>
      <c r="AK43" s="77">
        <v>54</v>
      </c>
      <c r="AL43" s="77">
        <v>54</v>
      </c>
      <c r="AM43" s="77">
        <v>54</v>
      </c>
      <c r="AN43" s="77">
        <v>54</v>
      </c>
      <c r="AO43" s="77">
        <v>54</v>
      </c>
      <c r="AP43" s="77">
        <v>55</v>
      </c>
      <c r="AQ43" s="8"/>
    </row>
    <row r="44" spans="2:43">
      <c r="B44" s="5"/>
      <c r="D44" s="108" t="s">
        <v>74</v>
      </c>
      <c r="E44" s="50"/>
      <c r="F44" s="64" t="s">
        <v>11</v>
      </c>
      <c r="G44" s="77">
        <f t="shared" si="9"/>
        <v>546</v>
      </c>
      <c r="H44" s="77">
        <v>11</v>
      </c>
      <c r="I44" s="77">
        <v>11</v>
      </c>
      <c r="J44" s="77">
        <v>12</v>
      </c>
      <c r="K44" s="77">
        <v>12</v>
      </c>
      <c r="L44" s="77">
        <v>12</v>
      </c>
      <c r="M44" s="77">
        <v>13</v>
      </c>
      <c r="N44" s="77">
        <v>13</v>
      </c>
      <c r="O44" s="77">
        <v>13</v>
      </c>
      <c r="P44" s="77">
        <v>14</v>
      </c>
      <c r="Q44" s="77">
        <v>14</v>
      </c>
      <c r="R44" s="77">
        <v>14</v>
      </c>
      <c r="S44" s="77">
        <v>15</v>
      </c>
      <c r="T44" s="77">
        <v>15</v>
      </c>
      <c r="U44" s="77">
        <v>15</v>
      </c>
      <c r="V44" s="77">
        <v>16</v>
      </c>
      <c r="W44" s="77">
        <v>16</v>
      </c>
      <c r="X44" s="77">
        <v>16</v>
      </c>
      <c r="Y44" s="77">
        <v>16</v>
      </c>
      <c r="Z44" s="77">
        <v>16</v>
      </c>
      <c r="AA44" s="77">
        <v>17</v>
      </c>
      <c r="AB44" s="77">
        <v>17</v>
      </c>
      <c r="AC44" s="77">
        <v>17</v>
      </c>
      <c r="AD44" s="77">
        <v>17</v>
      </c>
      <c r="AE44" s="77">
        <v>17</v>
      </c>
      <c r="AF44" s="77">
        <v>17</v>
      </c>
      <c r="AG44" s="77">
        <v>18</v>
      </c>
      <c r="AH44" s="77">
        <v>18</v>
      </c>
      <c r="AI44" s="77">
        <v>18</v>
      </c>
      <c r="AJ44" s="77">
        <v>18</v>
      </c>
      <c r="AK44" s="77">
        <v>18</v>
      </c>
      <c r="AL44" s="77">
        <v>18</v>
      </c>
      <c r="AM44" s="77">
        <v>18</v>
      </c>
      <c r="AN44" s="77">
        <v>18</v>
      </c>
      <c r="AO44" s="77">
        <v>18</v>
      </c>
      <c r="AP44" s="77">
        <v>18</v>
      </c>
      <c r="AQ44" s="8"/>
    </row>
    <row r="45" spans="2:43">
      <c r="B45" s="5"/>
      <c r="D45" s="108" t="s">
        <v>75</v>
      </c>
      <c r="E45" s="53"/>
      <c r="F45" s="64" t="s">
        <v>15</v>
      </c>
      <c r="G45" s="77">
        <f t="shared" si="9"/>
        <v>1077</v>
      </c>
      <c r="H45" s="77">
        <v>21</v>
      </c>
      <c r="I45" s="77">
        <v>22</v>
      </c>
      <c r="J45" s="77">
        <v>23</v>
      </c>
      <c r="K45" s="77">
        <v>23</v>
      </c>
      <c r="L45" s="77">
        <v>24</v>
      </c>
      <c r="M45" s="77">
        <v>25</v>
      </c>
      <c r="N45" s="77">
        <v>26</v>
      </c>
      <c r="O45" s="77">
        <v>26</v>
      </c>
      <c r="P45" s="77">
        <v>27</v>
      </c>
      <c r="Q45" s="77">
        <v>28</v>
      </c>
      <c r="R45" s="77">
        <v>28</v>
      </c>
      <c r="S45" s="77">
        <v>29</v>
      </c>
      <c r="T45" s="77">
        <v>30</v>
      </c>
      <c r="U45" s="77">
        <v>30</v>
      </c>
      <c r="V45" s="77">
        <v>31</v>
      </c>
      <c r="W45" s="77">
        <v>31</v>
      </c>
      <c r="X45" s="77">
        <v>32</v>
      </c>
      <c r="Y45" s="77">
        <v>32</v>
      </c>
      <c r="Z45" s="77">
        <v>33</v>
      </c>
      <c r="AA45" s="77">
        <v>33</v>
      </c>
      <c r="AB45" s="77">
        <v>33</v>
      </c>
      <c r="AC45" s="77">
        <v>34</v>
      </c>
      <c r="AD45" s="77">
        <v>34</v>
      </c>
      <c r="AE45" s="77">
        <v>34</v>
      </c>
      <c r="AF45" s="77">
        <v>34</v>
      </c>
      <c r="AG45" s="77">
        <v>35</v>
      </c>
      <c r="AH45" s="77">
        <v>35</v>
      </c>
      <c r="AI45" s="77">
        <v>35</v>
      </c>
      <c r="AJ45" s="77">
        <v>35</v>
      </c>
      <c r="AK45" s="77">
        <v>35</v>
      </c>
      <c r="AL45" s="77">
        <v>35</v>
      </c>
      <c r="AM45" s="77">
        <v>36</v>
      </c>
      <c r="AN45" s="77">
        <v>36</v>
      </c>
      <c r="AO45" s="77">
        <v>36</v>
      </c>
      <c r="AP45" s="77">
        <v>36</v>
      </c>
      <c r="AQ45" s="8"/>
    </row>
    <row r="46" spans="2:43">
      <c r="B46" s="5"/>
      <c r="D46" s="108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8"/>
    </row>
    <row r="47" spans="2:43" s="22" customFormat="1">
      <c r="B47" s="5"/>
      <c r="D47" s="109"/>
      <c r="E47" s="55"/>
      <c r="F47" s="63" t="s">
        <v>55</v>
      </c>
      <c r="G47" s="76">
        <f t="shared" ref="G47:G52" si="11">SUM(H47:AP47)</f>
        <v>62066</v>
      </c>
      <c r="H47" s="76">
        <f t="shared" ref="H47:AP47" si="12">SUM(H48:H52)</f>
        <v>1235</v>
      </c>
      <c r="I47" s="76">
        <f t="shared" si="12"/>
        <v>1271</v>
      </c>
      <c r="J47" s="76">
        <f t="shared" si="12"/>
        <v>1312</v>
      </c>
      <c r="K47" s="76">
        <f t="shared" si="12"/>
        <v>1353</v>
      </c>
      <c r="L47" s="76">
        <f t="shared" si="12"/>
        <v>1396</v>
      </c>
      <c r="M47" s="76">
        <f t="shared" si="12"/>
        <v>1437</v>
      </c>
      <c r="N47" s="76">
        <f t="shared" si="12"/>
        <v>1479</v>
      </c>
      <c r="O47" s="76">
        <f t="shared" si="12"/>
        <v>1521</v>
      </c>
      <c r="P47" s="76">
        <f t="shared" si="12"/>
        <v>1563</v>
      </c>
      <c r="Q47" s="76">
        <f t="shared" si="12"/>
        <v>1605</v>
      </c>
      <c r="R47" s="76">
        <f t="shared" si="12"/>
        <v>1641</v>
      </c>
      <c r="S47" s="76">
        <f t="shared" si="12"/>
        <v>1677</v>
      </c>
      <c r="T47" s="76">
        <f t="shared" si="12"/>
        <v>1713</v>
      </c>
      <c r="U47" s="76">
        <f t="shared" si="12"/>
        <v>1742</v>
      </c>
      <c r="V47" s="76">
        <f t="shared" si="12"/>
        <v>1771</v>
      </c>
      <c r="W47" s="76">
        <f t="shared" si="12"/>
        <v>1796</v>
      </c>
      <c r="X47" s="76">
        <f t="shared" si="12"/>
        <v>1823</v>
      </c>
      <c r="Y47" s="76">
        <f t="shared" si="12"/>
        <v>1850</v>
      </c>
      <c r="Z47" s="76">
        <f t="shared" si="12"/>
        <v>1875</v>
      </c>
      <c r="AA47" s="76">
        <f t="shared" si="12"/>
        <v>1903</v>
      </c>
      <c r="AB47" s="76">
        <f t="shared" si="12"/>
        <v>1919</v>
      </c>
      <c r="AC47" s="76">
        <f t="shared" si="12"/>
        <v>1936</v>
      </c>
      <c r="AD47" s="76">
        <f t="shared" si="12"/>
        <v>1953</v>
      </c>
      <c r="AE47" s="76">
        <f t="shared" si="12"/>
        <v>1970</v>
      </c>
      <c r="AF47" s="76">
        <f t="shared" si="12"/>
        <v>1987</v>
      </c>
      <c r="AG47" s="76">
        <f t="shared" si="12"/>
        <v>1996</v>
      </c>
      <c r="AH47" s="76">
        <f t="shared" si="12"/>
        <v>2007</v>
      </c>
      <c r="AI47" s="76">
        <f t="shared" si="12"/>
        <v>2017</v>
      </c>
      <c r="AJ47" s="76">
        <f t="shared" si="12"/>
        <v>2027</v>
      </c>
      <c r="AK47" s="76">
        <f t="shared" si="12"/>
        <v>2038</v>
      </c>
      <c r="AL47" s="76">
        <f t="shared" si="12"/>
        <v>2042</v>
      </c>
      <c r="AM47" s="76">
        <f t="shared" si="12"/>
        <v>2047</v>
      </c>
      <c r="AN47" s="76">
        <f t="shared" si="12"/>
        <v>2050</v>
      </c>
      <c r="AO47" s="76">
        <f t="shared" si="12"/>
        <v>2054</v>
      </c>
      <c r="AP47" s="76">
        <f t="shared" si="12"/>
        <v>2060</v>
      </c>
      <c r="AQ47" s="8"/>
    </row>
    <row r="48" spans="2:43">
      <c r="B48" s="5"/>
      <c r="D48" s="108" t="s">
        <v>76</v>
      </c>
      <c r="E48" s="50"/>
      <c r="F48" s="64" t="s">
        <v>52</v>
      </c>
      <c r="G48" s="77">
        <f t="shared" si="11"/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  <c r="W48" s="77">
        <v>0</v>
      </c>
      <c r="X48" s="77">
        <v>0</v>
      </c>
      <c r="Y48" s="77">
        <v>0</v>
      </c>
      <c r="Z48" s="77">
        <v>0</v>
      </c>
      <c r="AA48" s="77">
        <v>0</v>
      </c>
      <c r="AB48" s="77">
        <v>0</v>
      </c>
      <c r="AC48" s="77">
        <v>0</v>
      </c>
      <c r="AD48" s="77">
        <v>0</v>
      </c>
      <c r="AE48" s="77">
        <v>0</v>
      </c>
      <c r="AF48" s="77">
        <v>0</v>
      </c>
      <c r="AG48" s="77">
        <v>0</v>
      </c>
      <c r="AH48" s="77">
        <v>0</v>
      </c>
      <c r="AI48" s="77">
        <v>0</v>
      </c>
      <c r="AJ48" s="77">
        <v>0</v>
      </c>
      <c r="AK48" s="77">
        <v>0</v>
      </c>
      <c r="AL48" s="77">
        <v>0</v>
      </c>
      <c r="AM48" s="77">
        <v>0</v>
      </c>
      <c r="AN48" s="77">
        <v>0</v>
      </c>
      <c r="AO48" s="77">
        <v>0</v>
      </c>
      <c r="AP48" s="77">
        <v>0</v>
      </c>
      <c r="AQ48" s="8"/>
    </row>
    <row r="49" spans="2:43">
      <c r="B49" s="5"/>
      <c r="D49" s="108" t="s">
        <v>77</v>
      </c>
      <c r="E49" s="50"/>
      <c r="F49" s="64" t="s">
        <v>53</v>
      </c>
      <c r="G49" s="77">
        <f t="shared" si="11"/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0</v>
      </c>
      <c r="W49" s="77">
        <v>0</v>
      </c>
      <c r="X49" s="77">
        <v>0</v>
      </c>
      <c r="Y49" s="77">
        <v>0</v>
      </c>
      <c r="Z49" s="77">
        <v>0</v>
      </c>
      <c r="AA49" s="77">
        <v>0</v>
      </c>
      <c r="AB49" s="77">
        <v>0</v>
      </c>
      <c r="AC49" s="77">
        <v>0</v>
      </c>
      <c r="AD49" s="77">
        <v>0</v>
      </c>
      <c r="AE49" s="77">
        <v>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0</v>
      </c>
      <c r="AM49" s="77">
        <v>0</v>
      </c>
      <c r="AN49" s="77">
        <v>0</v>
      </c>
      <c r="AO49" s="77">
        <v>0</v>
      </c>
      <c r="AP49" s="77">
        <v>0</v>
      </c>
      <c r="AQ49" s="8"/>
    </row>
    <row r="50" spans="2:43">
      <c r="B50" s="5"/>
      <c r="D50" s="108" t="s">
        <v>78</v>
      </c>
      <c r="E50" s="50"/>
      <c r="F50" s="64" t="s">
        <v>54</v>
      </c>
      <c r="G50" s="77">
        <f t="shared" si="11"/>
        <v>31243</v>
      </c>
      <c r="H50" s="77">
        <v>622</v>
      </c>
      <c r="I50" s="77">
        <v>640</v>
      </c>
      <c r="J50" s="77">
        <v>660</v>
      </c>
      <c r="K50" s="77">
        <v>681</v>
      </c>
      <c r="L50" s="77">
        <v>703</v>
      </c>
      <c r="M50" s="77">
        <v>723</v>
      </c>
      <c r="N50" s="77">
        <v>744</v>
      </c>
      <c r="O50" s="77">
        <v>766</v>
      </c>
      <c r="P50" s="77">
        <v>787</v>
      </c>
      <c r="Q50" s="77">
        <v>808</v>
      </c>
      <c r="R50" s="77">
        <v>826</v>
      </c>
      <c r="S50" s="77">
        <v>844</v>
      </c>
      <c r="T50" s="77">
        <v>862</v>
      </c>
      <c r="U50" s="77">
        <v>877</v>
      </c>
      <c r="V50" s="77">
        <v>891</v>
      </c>
      <c r="W50" s="77">
        <v>904</v>
      </c>
      <c r="X50" s="77">
        <v>918</v>
      </c>
      <c r="Y50" s="77">
        <v>931</v>
      </c>
      <c r="Z50" s="77">
        <v>944</v>
      </c>
      <c r="AA50" s="77">
        <v>958</v>
      </c>
      <c r="AB50" s="77">
        <v>966</v>
      </c>
      <c r="AC50" s="77">
        <v>975</v>
      </c>
      <c r="AD50" s="77">
        <v>983</v>
      </c>
      <c r="AE50" s="77">
        <v>992</v>
      </c>
      <c r="AF50" s="77">
        <v>1000</v>
      </c>
      <c r="AG50" s="77">
        <v>1005</v>
      </c>
      <c r="AH50" s="77">
        <v>1010</v>
      </c>
      <c r="AI50" s="77">
        <v>1015</v>
      </c>
      <c r="AJ50" s="77">
        <v>1021</v>
      </c>
      <c r="AK50" s="77">
        <v>1026</v>
      </c>
      <c r="AL50" s="77">
        <v>1028</v>
      </c>
      <c r="AM50" s="77">
        <v>1030</v>
      </c>
      <c r="AN50" s="77">
        <v>1032</v>
      </c>
      <c r="AO50" s="77">
        <v>1034</v>
      </c>
      <c r="AP50" s="77">
        <v>1037</v>
      </c>
      <c r="AQ50" s="8"/>
    </row>
    <row r="51" spans="2:43">
      <c r="B51" s="5"/>
      <c r="D51" s="108" t="s">
        <v>79</v>
      </c>
      <c r="E51" s="50"/>
      <c r="F51" s="64" t="s">
        <v>11</v>
      </c>
      <c r="G51" s="77">
        <f t="shared" si="11"/>
        <v>10362</v>
      </c>
      <c r="H51" s="77">
        <v>206</v>
      </c>
      <c r="I51" s="77">
        <v>212</v>
      </c>
      <c r="J51" s="77">
        <v>219</v>
      </c>
      <c r="K51" s="77">
        <v>226</v>
      </c>
      <c r="L51" s="77">
        <v>233</v>
      </c>
      <c r="M51" s="77">
        <v>240</v>
      </c>
      <c r="N51" s="77">
        <v>247</v>
      </c>
      <c r="O51" s="77">
        <v>254</v>
      </c>
      <c r="P51" s="77">
        <v>261</v>
      </c>
      <c r="Q51" s="77">
        <v>268</v>
      </c>
      <c r="R51" s="77">
        <v>274</v>
      </c>
      <c r="S51" s="77">
        <v>280</v>
      </c>
      <c r="T51" s="77">
        <v>286</v>
      </c>
      <c r="U51" s="77">
        <v>291</v>
      </c>
      <c r="V51" s="77">
        <v>296</v>
      </c>
      <c r="W51" s="77">
        <v>300</v>
      </c>
      <c r="X51" s="77">
        <v>304</v>
      </c>
      <c r="Y51" s="77">
        <v>309</v>
      </c>
      <c r="Z51" s="77">
        <v>313</v>
      </c>
      <c r="AA51" s="77">
        <v>318</v>
      </c>
      <c r="AB51" s="77">
        <v>320</v>
      </c>
      <c r="AC51" s="77">
        <v>323</v>
      </c>
      <c r="AD51" s="77">
        <v>326</v>
      </c>
      <c r="AE51" s="77">
        <v>329</v>
      </c>
      <c r="AF51" s="77">
        <v>332</v>
      </c>
      <c r="AG51" s="77">
        <v>333</v>
      </c>
      <c r="AH51" s="77">
        <v>335</v>
      </c>
      <c r="AI51" s="77">
        <v>337</v>
      </c>
      <c r="AJ51" s="77">
        <v>338</v>
      </c>
      <c r="AK51" s="77">
        <v>340</v>
      </c>
      <c r="AL51" s="77">
        <v>341</v>
      </c>
      <c r="AM51" s="77">
        <v>342</v>
      </c>
      <c r="AN51" s="77">
        <v>342</v>
      </c>
      <c r="AO51" s="77">
        <v>343</v>
      </c>
      <c r="AP51" s="77">
        <v>344</v>
      </c>
      <c r="AQ51" s="8"/>
    </row>
    <row r="52" spans="2:43">
      <c r="B52" s="5"/>
      <c r="D52" s="108" t="s">
        <v>80</v>
      </c>
      <c r="E52" s="53"/>
      <c r="F52" s="64" t="s">
        <v>15</v>
      </c>
      <c r="G52" s="77">
        <f t="shared" si="11"/>
        <v>20461</v>
      </c>
      <c r="H52" s="77">
        <v>407</v>
      </c>
      <c r="I52" s="77">
        <v>419</v>
      </c>
      <c r="J52" s="77">
        <v>433</v>
      </c>
      <c r="K52" s="77">
        <v>446</v>
      </c>
      <c r="L52" s="77">
        <v>460</v>
      </c>
      <c r="M52" s="77">
        <v>474</v>
      </c>
      <c r="N52" s="77">
        <v>488</v>
      </c>
      <c r="O52" s="77">
        <v>501</v>
      </c>
      <c r="P52" s="77">
        <v>515</v>
      </c>
      <c r="Q52" s="77">
        <v>529</v>
      </c>
      <c r="R52" s="77">
        <v>541</v>
      </c>
      <c r="S52" s="77">
        <v>553</v>
      </c>
      <c r="T52" s="77">
        <v>565</v>
      </c>
      <c r="U52" s="77">
        <v>574</v>
      </c>
      <c r="V52" s="77">
        <v>584</v>
      </c>
      <c r="W52" s="77">
        <v>592</v>
      </c>
      <c r="X52" s="77">
        <v>601</v>
      </c>
      <c r="Y52" s="77">
        <v>610</v>
      </c>
      <c r="Z52" s="77">
        <v>618</v>
      </c>
      <c r="AA52" s="77">
        <v>627</v>
      </c>
      <c r="AB52" s="77">
        <v>633</v>
      </c>
      <c r="AC52" s="77">
        <v>638</v>
      </c>
      <c r="AD52" s="77">
        <v>644</v>
      </c>
      <c r="AE52" s="77">
        <v>649</v>
      </c>
      <c r="AF52" s="77">
        <v>655</v>
      </c>
      <c r="AG52" s="77">
        <v>658</v>
      </c>
      <c r="AH52" s="77">
        <v>662</v>
      </c>
      <c r="AI52" s="77">
        <v>665</v>
      </c>
      <c r="AJ52" s="77">
        <v>668</v>
      </c>
      <c r="AK52" s="77">
        <v>672</v>
      </c>
      <c r="AL52" s="77">
        <v>673</v>
      </c>
      <c r="AM52" s="77">
        <v>675</v>
      </c>
      <c r="AN52" s="77">
        <v>676</v>
      </c>
      <c r="AO52" s="77">
        <v>677</v>
      </c>
      <c r="AP52" s="77">
        <v>679</v>
      </c>
      <c r="AQ52" s="8"/>
    </row>
    <row r="53" spans="2:43">
      <c r="B53" s="5"/>
      <c r="D53" s="108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8"/>
    </row>
    <row r="54" spans="2:43" s="22" customFormat="1">
      <c r="B54" s="5"/>
      <c r="D54" s="109"/>
      <c r="E54" s="55"/>
      <c r="F54" s="63" t="s">
        <v>56</v>
      </c>
      <c r="G54" s="76">
        <f t="shared" ref="G54:G59" si="13">SUM(H54:AP54)</f>
        <v>56020</v>
      </c>
      <c r="H54" s="76">
        <f t="shared" ref="H54:AP54" si="14">SUM(H55:H59)</f>
        <v>535</v>
      </c>
      <c r="I54" s="76">
        <f t="shared" si="14"/>
        <v>567</v>
      </c>
      <c r="J54" s="76">
        <f t="shared" si="14"/>
        <v>762</v>
      </c>
      <c r="K54" s="76">
        <f t="shared" si="14"/>
        <v>993</v>
      </c>
      <c r="L54" s="76">
        <f t="shared" si="14"/>
        <v>1179</v>
      </c>
      <c r="M54" s="76">
        <f t="shared" si="14"/>
        <v>1400</v>
      </c>
      <c r="N54" s="76">
        <f t="shared" si="14"/>
        <v>1431</v>
      </c>
      <c r="O54" s="76">
        <f t="shared" si="14"/>
        <v>1462</v>
      </c>
      <c r="P54" s="76">
        <f t="shared" si="14"/>
        <v>1488</v>
      </c>
      <c r="Q54" s="76">
        <f t="shared" si="14"/>
        <v>1521</v>
      </c>
      <c r="R54" s="76">
        <f t="shared" si="14"/>
        <v>1548</v>
      </c>
      <c r="S54" s="76">
        <f t="shared" si="14"/>
        <v>1573</v>
      </c>
      <c r="T54" s="76">
        <f t="shared" si="14"/>
        <v>1600</v>
      </c>
      <c r="U54" s="76">
        <f t="shared" si="14"/>
        <v>1626</v>
      </c>
      <c r="V54" s="76">
        <f t="shared" si="14"/>
        <v>1654</v>
      </c>
      <c r="W54" s="76">
        <f t="shared" si="14"/>
        <v>1678</v>
      </c>
      <c r="X54" s="76">
        <f t="shared" si="14"/>
        <v>1701</v>
      </c>
      <c r="Y54" s="76">
        <f t="shared" si="14"/>
        <v>1726</v>
      </c>
      <c r="Z54" s="76">
        <f t="shared" si="14"/>
        <v>1750</v>
      </c>
      <c r="AA54" s="76">
        <f t="shared" si="14"/>
        <v>1774</v>
      </c>
      <c r="AB54" s="76">
        <f t="shared" si="14"/>
        <v>1790</v>
      </c>
      <c r="AC54" s="76">
        <f t="shared" si="14"/>
        <v>1805</v>
      </c>
      <c r="AD54" s="76">
        <f t="shared" si="14"/>
        <v>1821</v>
      </c>
      <c r="AE54" s="76">
        <f t="shared" si="14"/>
        <v>1836</v>
      </c>
      <c r="AF54" s="76">
        <f t="shared" si="14"/>
        <v>1852</v>
      </c>
      <c r="AG54" s="76">
        <f t="shared" si="14"/>
        <v>1861</v>
      </c>
      <c r="AH54" s="76">
        <f t="shared" si="14"/>
        <v>1870</v>
      </c>
      <c r="AI54" s="76">
        <f t="shared" si="14"/>
        <v>1880</v>
      </c>
      <c r="AJ54" s="76">
        <f t="shared" si="14"/>
        <v>1889</v>
      </c>
      <c r="AK54" s="76">
        <f t="shared" si="14"/>
        <v>1898</v>
      </c>
      <c r="AL54" s="76">
        <f t="shared" si="14"/>
        <v>1902</v>
      </c>
      <c r="AM54" s="76">
        <f t="shared" si="14"/>
        <v>1905</v>
      </c>
      <c r="AN54" s="76">
        <f t="shared" si="14"/>
        <v>1910</v>
      </c>
      <c r="AO54" s="76">
        <f t="shared" si="14"/>
        <v>1915</v>
      </c>
      <c r="AP54" s="76">
        <f t="shared" si="14"/>
        <v>1918</v>
      </c>
      <c r="AQ54" s="8"/>
    </row>
    <row r="55" spans="2:43">
      <c r="B55" s="5"/>
      <c r="D55" s="108" t="s">
        <v>81</v>
      </c>
      <c r="E55" s="50"/>
      <c r="F55" s="64" t="s">
        <v>52</v>
      </c>
      <c r="G55" s="77">
        <f t="shared" si="13"/>
        <v>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0</v>
      </c>
      <c r="U55" s="77">
        <v>0</v>
      </c>
      <c r="V55" s="77">
        <v>0</v>
      </c>
      <c r="W55" s="77">
        <v>0</v>
      </c>
      <c r="X55" s="77">
        <v>0</v>
      </c>
      <c r="Y55" s="77">
        <v>0</v>
      </c>
      <c r="Z55" s="77">
        <v>0</v>
      </c>
      <c r="AA55" s="77">
        <v>0</v>
      </c>
      <c r="AB55" s="77">
        <v>0</v>
      </c>
      <c r="AC55" s="77">
        <v>0</v>
      </c>
      <c r="AD55" s="77">
        <v>0</v>
      </c>
      <c r="AE55" s="77">
        <v>0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  <c r="AO55" s="77">
        <v>0</v>
      </c>
      <c r="AP55" s="77">
        <v>0</v>
      </c>
      <c r="AQ55" s="8"/>
    </row>
    <row r="56" spans="2:43">
      <c r="B56" s="5"/>
      <c r="D56" s="108" t="s">
        <v>82</v>
      </c>
      <c r="E56" s="50"/>
      <c r="F56" s="64" t="s">
        <v>53</v>
      </c>
      <c r="G56" s="77">
        <f t="shared" si="13"/>
        <v>2757</v>
      </c>
      <c r="H56" s="77">
        <v>14</v>
      </c>
      <c r="I56" s="77">
        <v>31</v>
      </c>
      <c r="J56" s="77">
        <v>44</v>
      </c>
      <c r="K56" s="77">
        <v>85</v>
      </c>
      <c r="L56" s="77">
        <v>71</v>
      </c>
      <c r="M56" s="77">
        <v>83</v>
      </c>
      <c r="N56" s="77">
        <v>82</v>
      </c>
      <c r="O56" s="77">
        <v>81</v>
      </c>
      <c r="P56" s="77">
        <v>75</v>
      </c>
      <c r="Q56" s="77">
        <v>76</v>
      </c>
      <c r="R56" s="77">
        <v>77</v>
      </c>
      <c r="S56" s="77">
        <v>77</v>
      </c>
      <c r="T56" s="77">
        <v>78</v>
      </c>
      <c r="U56" s="77">
        <v>79</v>
      </c>
      <c r="V56" s="77">
        <v>80</v>
      </c>
      <c r="W56" s="77">
        <v>81</v>
      </c>
      <c r="X56" s="77">
        <v>82</v>
      </c>
      <c r="Y56" s="77">
        <v>83</v>
      </c>
      <c r="Z56" s="77">
        <v>84</v>
      </c>
      <c r="AA56" s="77">
        <v>84</v>
      </c>
      <c r="AB56" s="77">
        <v>85</v>
      </c>
      <c r="AC56" s="77">
        <v>85</v>
      </c>
      <c r="AD56" s="77">
        <v>86</v>
      </c>
      <c r="AE56" s="77">
        <v>86</v>
      </c>
      <c r="AF56" s="77">
        <v>87</v>
      </c>
      <c r="AG56" s="77">
        <v>87</v>
      </c>
      <c r="AH56" s="77">
        <v>87</v>
      </c>
      <c r="AI56" s="77">
        <v>88</v>
      </c>
      <c r="AJ56" s="77">
        <v>88</v>
      </c>
      <c r="AK56" s="77">
        <v>88</v>
      </c>
      <c r="AL56" s="77">
        <v>88</v>
      </c>
      <c r="AM56" s="77">
        <v>88</v>
      </c>
      <c r="AN56" s="77">
        <v>89</v>
      </c>
      <c r="AO56" s="77">
        <v>89</v>
      </c>
      <c r="AP56" s="77">
        <v>89</v>
      </c>
      <c r="AQ56" s="8"/>
    </row>
    <row r="57" spans="2:43">
      <c r="B57" s="5"/>
      <c r="D57" s="108" t="s">
        <v>83</v>
      </c>
      <c r="E57" s="50"/>
      <c r="F57" s="64" t="s">
        <v>54</v>
      </c>
      <c r="G57" s="77">
        <f t="shared" si="13"/>
        <v>26810</v>
      </c>
      <c r="H57" s="77">
        <v>262</v>
      </c>
      <c r="I57" s="77">
        <v>270</v>
      </c>
      <c r="J57" s="77">
        <v>361</v>
      </c>
      <c r="K57" s="77">
        <v>457</v>
      </c>
      <c r="L57" s="77">
        <v>558</v>
      </c>
      <c r="M57" s="77">
        <v>663</v>
      </c>
      <c r="N57" s="77">
        <v>679</v>
      </c>
      <c r="O57" s="77">
        <v>695</v>
      </c>
      <c r="P57" s="77">
        <v>711</v>
      </c>
      <c r="Q57" s="77">
        <v>728</v>
      </c>
      <c r="R57" s="77">
        <v>740</v>
      </c>
      <c r="S57" s="77">
        <v>753</v>
      </c>
      <c r="T57" s="77">
        <v>766</v>
      </c>
      <c r="U57" s="77">
        <v>779</v>
      </c>
      <c r="V57" s="77">
        <v>792</v>
      </c>
      <c r="W57" s="77">
        <v>804</v>
      </c>
      <c r="X57" s="77">
        <v>815</v>
      </c>
      <c r="Y57" s="77">
        <v>827</v>
      </c>
      <c r="Z57" s="77">
        <v>839</v>
      </c>
      <c r="AA57" s="77">
        <v>851</v>
      </c>
      <c r="AB57" s="77">
        <v>858</v>
      </c>
      <c r="AC57" s="77">
        <v>866</v>
      </c>
      <c r="AD57" s="77">
        <v>873</v>
      </c>
      <c r="AE57" s="77">
        <v>881</v>
      </c>
      <c r="AF57" s="77">
        <v>888</v>
      </c>
      <c r="AG57" s="77">
        <v>893</v>
      </c>
      <c r="AH57" s="77">
        <v>897</v>
      </c>
      <c r="AI57" s="77">
        <v>902</v>
      </c>
      <c r="AJ57" s="77">
        <v>906</v>
      </c>
      <c r="AK57" s="77">
        <v>911</v>
      </c>
      <c r="AL57" s="77">
        <v>913</v>
      </c>
      <c r="AM57" s="77">
        <v>915</v>
      </c>
      <c r="AN57" s="77">
        <v>917</v>
      </c>
      <c r="AO57" s="77">
        <v>919</v>
      </c>
      <c r="AP57" s="77">
        <v>921</v>
      </c>
      <c r="AQ57" s="8"/>
    </row>
    <row r="58" spans="2:43">
      <c r="B58" s="5"/>
      <c r="D58" s="108" t="s">
        <v>84</v>
      </c>
      <c r="E58" s="50"/>
      <c r="F58" s="64" t="s">
        <v>11</v>
      </c>
      <c r="G58" s="77">
        <f t="shared" si="13"/>
        <v>8893</v>
      </c>
      <c r="H58" s="77">
        <v>87</v>
      </c>
      <c r="I58" s="77">
        <v>89</v>
      </c>
      <c r="J58" s="77">
        <v>120</v>
      </c>
      <c r="K58" s="77">
        <v>152</v>
      </c>
      <c r="L58" s="77">
        <v>185</v>
      </c>
      <c r="M58" s="77">
        <v>220</v>
      </c>
      <c r="N58" s="77">
        <v>225</v>
      </c>
      <c r="O58" s="77">
        <v>231</v>
      </c>
      <c r="P58" s="77">
        <v>236</v>
      </c>
      <c r="Q58" s="77">
        <v>241</v>
      </c>
      <c r="R58" s="77">
        <v>246</v>
      </c>
      <c r="S58" s="77">
        <v>250</v>
      </c>
      <c r="T58" s="77">
        <v>254</v>
      </c>
      <c r="U58" s="77">
        <v>258</v>
      </c>
      <c r="V58" s="77">
        <v>263</v>
      </c>
      <c r="W58" s="77">
        <v>267</v>
      </c>
      <c r="X58" s="77">
        <v>270</v>
      </c>
      <c r="Y58" s="77">
        <v>274</v>
      </c>
      <c r="Z58" s="77">
        <v>278</v>
      </c>
      <c r="AA58" s="77">
        <v>282</v>
      </c>
      <c r="AB58" s="77">
        <v>285</v>
      </c>
      <c r="AC58" s="77">
        <v>287</v>
      </c>
      <c r="AD58" s="77">
        <v>290</v>
      </c>
      <c r="AE58" s="77">
        <v>292</v>
      </c>
      <c r="AF58" s="77">
        <v>295</v>
      </c>
      <c r="AG58" s="77">
        <v>296</v>
      </c>
      <c r="AH58" s="77">
        <v>298</v>
      </c>
      <c r="AI58" s="77">
        <v>299</v>
      </c>
      <c r="AJ58" s="77">
        <v>301</v>
      </c>
      <c r="AK58" s="77">
        <v>302</v>
      </c>
      <c r="AL58" s="77">
        <v>303</v>
      </c>
      <c r="AM58" s="77">
        <v>303</v>
      </c>
      <c r="AN58" s="77">
        <v>304</v>
      </c>
      <c r="AO58" s="77">
        <v>305</v>
      </c>
      <c r="AP58" s="77">
        <v>305</v>
      </c>
      <c r="AQ58" s="8"/>
    </row>
    <row r="59" spans="2:43">
      <c r="B59" s="5"/>
      <c r="D59" s="108" t="s">
        <v>85</v>
      </c>
      <c r="E59" s="53"/>
      <c r="F59" s="64" t="s">
        <v>15</v>
      </c>
      <c r="G59" s="77">
        <f t="shared" si="13"/>
        <v>17560</v>
      </c>
      <c r="H59" s="77">
        <v>172</v>
      </c>
      <c r="I59" s="77">
        <v>177</v>
      </c>
      <c r="J59" s="77">
        <v>237</v>
      </c>
      <c r="K59" s="77">
        <v>299</v>
      </c>
      <c r="L59" s="77">
        <v>365</v>
      </c>
      <c r="M59" s="77">
        <v>434</v>
      </c>
      <c r="N59" s="77">
        <v>445</v>
      </c>
      <c r="O59" s="77">
        <v>455</v>
      </c>
      <c r="P59" s="77">
        <v>466</v>
      </c>
      <c r="Q59" s="77">
        <v>476</v>
      </c>
      <c r="R59" s="77">
        <v>485</v>
      </c>
      <c r="S59" s="77">
        <v>493</v>
      </c>
      <c r="T59" s="77">
        <v>502</v>
      </c>
      <c r="U59" s="77">
        <v>510</v>
      </c>
      <c r="V59" s="77">
        <v>519</v>
      </c>
      <c r="W59" s="77">
        <v>526</v>
      </c>
      <c r="X59" s="77">
        <v>534</v>
      </c>
      <c r="Y59" s="77">
        <v>542</v>
      </c>
      <c r="Z59" s="77">
        <v>549</v>
      </c>
      <c r="AA59" s="77">
        <v>557</v>
      </c>
      <c r="AB59" s="77">
        <v>562</v>
      </c>
      <c r="AC59" s="77">
        <v>567</v>
      </c>
      <c r="AD59" s="77">
        <v>572</v>
      </c>
      <c r="AE59" s="77">
        <v>577</v>
      </c>
      <c r="AF59" s="77">
        <v>582</v>
      </c>
      <c r="AG59" s="77">
        <v>585</v>
      </c>
      <c r="AH59" s="77">
        <v>588</v>
      </c>
      <c r="AI59" s="77">
        <v>591</v>
      </c>
      <c r="AJ59" s="77">
        <v>594</v>
      </c>
      <c r="AK59" s="77">
        <v>597</v>
      </c>
      <c r="AL59" s="77">
        <v>598</v>
      </c>
      <c r="AM59" s="77">
        <v>599</v>
      </c>
      <c r="AN59" s="77">
        <v>600</v>
      </c>
      <c r="AO59" s="77">
        <v>602</v>
      </c>
      <c r="AP59" s="77">
        <v>603</v>
      </c>
      <c r="AQ59" s="8"/>
    </row>
    <row r="60" spans="2:43">
      <c r="B60" s="5"/>
      <c r="D60" s="108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8"/>
    </row>
    <row r="61" spans="2:43" s="22" customFormat="1">
      <c r="B61" s="5"/>
      <c r="D61" s="109"/>
      <c r="E61" s="55"/>
      <c r="F61" s="63" t="s">
        <v>57</v>
      </c>
      <c r="G61" s="76">
        <f t="shared" ref="G61:G66" si="15">SUM(H61:AP61)</f>
        <v>28755</v>
      </c>
      <c r="H61" s="76">
        <f t="shared" ref="H61:AP61" si="16">SUM(H62:H66)</f>
        <v>124</v>
      </c>
      <c r="I61" s="76">
        <f t="shared" si="16"/>
        <v>132</v>
      </c>
      <c r="J61" s="76">
        <f t="shared" si="16"/>
        <v>329</v>
      </c>
      <c r="K61" s="76">
        <f t="shared" si="16"/>
        <v>812</v>
      </c>
      <c r="L61" s="76">
        <f t="shared" si="16"/>
        <v>727</v>
      </c>
      <c r="M61" s="76">
        <f t="shared" si="16"/>
        <v>852</v>
      </c>
      <c r="N61" s="76">
        <f t="shared" si="16"/>
        <v>847</v>
      </c>
      <c r="O61" s="76">
        <f t="shared" si="16"/>
        <v>842</v>
      </c>
      <c r="P61" s="76">
        <f t="shared" si="16"/>
        <v>799</v>
      </c>
      <c r="Q61" s="76">
        <f t="shared" si="16"/>
        <v>811</v>
      </c>
      <c r="R61" s="76">
        <f t="shared" si="16"/>
        <v>820</v>
      </c>
      <c r="S61" s="76">
        <f t="shared" si="16"/>
        <v>827</v>
      </c>
      <c r="T61" s="76">
        <f t="shared" si="16"/>
        <v>836</v>
      </c>
      <c r="U61" s="76">
        <f t="shared" si="16"/>
        <v>846</v>
      </c>
      <c r="V61" s="76">
        <f t="shared" si="16"/>
        <v>855</v>
      </c>
      <c r="W61" s="76">
        <f t="shared" si="16"/>
        <v>863</v>
      </c>
      <c r="X61" s="76">
        <f t="shared" si="16"/>
        <v>871</v>
      </c>
      <c r="Y61" s="76">
        <f t="shared" si="16"/>
        <v>880</v>
      </c>
      <c r="Z61" s="76">
        <f t="shared" si="16"/>
        <v>888</v>
      </c>
      <c r="AA61" s="76">
        <f t="shared" si="16"/>
        <v>896</v>
      </c>
      <c r="AB61" s="76">
        <f t="shared" si="16"/>
        <v>902</v>
      </c>
      <c r="AC61" s="76">
        <f t="shared" si="16"/>
        <v>907</v>
      </c>
      <c r="AD61" s="76">
        <f t="shared" si="16"/>
        <v>911</v>
      </c>
      <c r="AE61" s="76">
        <f t="shared" si="16"/>
        <v>915</v>
      </c>
      <c r="AF61" s="76">
        <f t="shared" si="16"/>
        <v>923</v>
      </c>
      <c r="AG61" s="76">
        <f t="shared" si="16"/>
        <v>925</v>
      </c>
      <c r="AH61" s="76">
        <f t="shared" si="16"/>
        <v>927</v>
      </c>
      <c r="AI61" s="76">
        <f t="shared" si="16"/>
        <v>930</v>
      </c>
      <c r="AJ61" s="76">
        <f t="shared" si="16"/>
        <v>933</v>
      </c>
      <c r="AK61" s="76">
        <f t="shared" si="16"/>
        <v>935</v>
      </c>
      <c r="AL61" s="76">
        <f t="shared" si="16"/>
        <v>936</v>
      </c>
      <c r="AM61" s="76">
        <f t="shared" si="16"/>
        <v>938</v>
      </c>
      <c r="AN61" s="76">
        <f t="shared" si="16"/>
        <v>938</v>
      </c>
      <c r="AO61" s="76">
        <f t="shared" si="16"/>
        <v>939</v>
      </c>
      <c r="AP61" s="76">
        <f t="shared" si="16"/>
        <v>939</v>
      </c>
      <c r="AQ61" s="8"/>
    </row>
    <row r="62" spans="2:43">
      <c r="B62" s="5"/>
      <c r="D62" s="108" t="s">
        <v>86</v>
      </c>
      <c r="E62" s="50"/>
      <c r="F62" s="64" t="s">
        <v>52</v>
      </c>
      <c r="G62" s="77">
        <f t="shared" si="15"/>
        <v>6615</v>
      </c>
      <c r="H62" s="77">
        <v>51</v>
      </c>
      <c r="I62" s="77">
        <v>58</v>
      </c>
      <c r="J62" s="77">
        <v>142</v>
      </c>
      <c r="K62" s="77">
        <v>157</v>
      </c>
      <c r="L62" s="77">
        <v>172</v>
      </c>
      <c r="M62" s="77">
        <v>188</v>
      </c>
      <c r="N62" s="77">
        <v>189</v>
      </c>
      <c r="O62" s="77">
        <v>191</v>
      </c>
      <c r="P62" s="77">
        <v>192</v>
      </c>
      <c r="Q62" s="77">
        <v>193</v>
      </c>
      <c r="R62" s="77">
        <v>194</v>
      </c>
      <c r="S62" s="77">
        <v>195</v>
      </c>
      <c r="T62" s="77">
        <v>196</v>
      </c>
      <c r="U62" s="77">
        <v>197</v>
      </c>
      <c r="V62" s="77">
        <v>198</v>
      </c>
      <c r="W62" s="77">
        <v>199</v>
      </c>
      <c r="X62" s="77">
        <v>200</v>
      </c>
      <c r="Y62" s="77">
        <v>201</v>
      </c>
      <c r="Z62" s="77">
        <v>202</v>
      </c>
      <c r="AA62" s="77">
        <v>203</v>
      </c>
      <c r="AB62" s="77">
        <v>204</v>
      </c>
      <c r="AC62" s="77">
        <v>204</v>
      </c>
      <c r="AD62" s="77">
        <v>205</v>
      </c>
      <c r="AE62" s="77">
        <v>205</v>
      </c>
      <c r="AF62" s="77">
        <v>206</v>
      </c>
      <c r="AG62" s="77">
        <v>206</v>
      </c>
      <c r="AH62" s="77">
        <v>206</v>
      </c>
      <c r="AI62" s="77">
        <v>207</v>
      </c>
      <c r="AJ62" s="77">
        <v>207</v>
      </c>
      <c r="AK62" s="77">
        <v>207</v>
      </c>
      <c r="AL62" s="77">
        <v>208</v>
      </c>
      <c r="AM62" s="77">
        <v>208</v>
      </c>
      <c r="AN62" s="77">
        <v>208</v>
      </c>
      <c r="AO62" s="77">
        <v>208</v>
      </c>
      <c r="AP62" s="77">
        <v>208</v>
      </c>
      <c r="AQ62" s="8"/>
    </row>
    <row r="63" spans="2:43">
      <c r="B63" s="5"/>
      <c r="D63" s="108" t="s">
        <v>87</v>
      </c>
      <c r="E63" s="50"/>
      <c r="F63" s="64" t="s">
        <v>53</v>
      </c>
      <c r="G63" s="77">
        <f t="shared" si="15"/>
        <v>19335</v>
      </c>
      <c r="H63" s="77">
        <v>45</v>
      </c>
      <c r="I63" s="77">
        <v>46</v>
      </c>
      <c r="J63" s="77">
        <v>150</v>
      </c>
      <c r="K63" s="77">
        <v>607</v>
      </c>
      <c r="L63" s="77">
        <v>497</v>
      </c>
      <c r="M63" s="77">
        <v>594</v>
      </c>
      <c r="N63" s="77">
        <v>587</v>
      </c>
      <c r="O63" s="77">
        <v>578</v>
      </c>
      <c r="P63" s="77">
        <v>533</v>
      </c>
      <c r="Q63" s="77">
        <v>542</v>
      </c>
      <c r="R63" s="77">
        <v>548</v>
      </c>
      <c r="S63" s="77">
        <v>553</v>
      </c>
      <c r="T63" s="77">
        <v>561</v>
      </c>
      <c r="U63" s="77">
        <v>567</v>
      </c>
      <c r="V63" s="77">
        <v>574</v>
      </c>
      <c r="W63" s="77">
        <v>580</v>
      </c>
      <c r="X63" s="77">
        <v>586</v>
      </c>
      <c r="Y63" s="77">
        <v>592</v>
      </c>
      <c r="Z63" s="77">
        <v>598</v>
      </c>
      <c r="AA63" s="77">
        <v>604</v>
      </c>
      <c r="AB63" s="77">
        <v>608</v>
      </c>
      <c r="AC63" s="77">
        <v>612</v>
      </c>
      <c r="AD63" s="77">
        <v>615</v>
      </c>
      <c r="AE63" s="77">
        <v>619</v>
      </c>
      <c r="AF63" s="77">
        <v>623</v>
      </c>
      <c r="AG63" s="77">
        <v>625</v>
      </c>
      <c r="AH63" s="77">
        <v>627</v>
      </c>
      <c r="AI63" s="77">
        <v>629</v>
      </c>
      <c r="AJ63" s="77">
        <v>631</v>
      </c>
      <c r="AK63" s="77">
        <v>633</v>
      </c>
      <c r="AL63" s="77">
        <v>633</v>
      </c>
      <c r="AM63" s="77">
        <v>634</v>
      </c>
      <c r="AN63" s="77">
        <v>634</v>
      </c>
      <c r="AO63" s="77">
        <v>635</v>
      </c>
      <c r="AP63" s="77">
        <v>635</v>
      </c>
      <c r="AQ63" s="8"/>
    </row>
    <row r="64" spans="2:43">
      <c r="B64" s="5"/>
      <c r="D64" s="108" t="s">
        <v>88</v>
      </c>
      <c r="E64" s="50"/>
      <c r="F64" s="64" t="s">
        <v>54</v>
      </c>
      <c r="G64" s="77">
        <f t="shared" si="15"/>
        <v>1410</v>
      </c>
      <c r="H64" s="77">
        <v>14</v>
      </c>
      <c r="I64" s="77">
        <v>14</v>
      </c>
      <c r="J64" s="77">
        <v>19</v>
      </c>
      <c r="K64" s="77">
        <v>24</v>
      </c>
      <c r="L64" s="77">
        <v>29</v>
      </c>
      <c r="M64" s="77">
        <v>35</v>
      </c>
      <c r="N64" s="77">
        <v>36</v>
      </c>
      <c r="O64" s="77">
        <v>37</v>
      </c>
      <c r="P64" s="77">
        <v>37</v>
      </c>
      <c r="Q64" s="77">
        <v>38</v>
      </c>
      <c r="R64" s="77">
        <v>39</v>
      </c>
      <c r="S64" s="77">
        <v>40</v>
      </c>
      <c r="T64" s="77">
        <v>40</v>
      </c>
      <c r="U64" s="77">
        <v>41</v>
      </c>
      <c r="V64" s="77">
        <v>42</v>
      </c>
      <c r="W64" s="77">
        <v>42</v>
      </c>
      <c r="X64" s="77">
        <v>43</v>
      </c>
      <c r="Y64" s="77">
        <v>44</v>
      </c>
      <c r="Z64" s="77">
        <v>44</v>
      </c>
      <c r="AA64" s="77">
        <v>45</v>
      </c>
      <c r="AB64" s="77">
        <v>45</v>
      </c>
      <c r="AC64" s="77">
        <v>46</v>
      </c>
      <c r="AD64" s="77">
        <v>46</v>
      </c>
      <c r="AE64" s="77">
        <v>46</v>
      </c>
      <c r="AF64" s="77">
        <v>47</v>
      </c>
      <c r="AG64" s="77">
        <v>47</v>
      </c>
      <c r="AH64" s="77">
        <v>47</v>
      </c>
      <c r="AI64" s="77">
        <v>47</v>
      </c>
      <c r="AJ64" s="77">
        <v>48</v>
      </c>
      <c r="AK64" s="77">
        <v>48</v>
      </c>
      <c r="AL64" s="77">
        <v>48</v>
      </c>
      <c r="AM64" s="77">
        <v>48</v>
      </c>
      <c r="AN64" s="77">
        <v>48</v>
      </c>
      <c r="AO64" s="77">
        <v>48</v>
      </c>
      <c r="AP64" s="77">
        <v>48</v>
      </c>
      <c r="AQ64" s="8"/>
    </row>
    <row r="65" spans="2:43">
      <c r="B65" s="5"/>
      <c r="D65" s="108" t="s">
        <v>89</v>
      </c>
      <c r="E65" s="50"/>
      <c r="F65" s="64" t="s">
        <v>11</v>
      </c>
      <c r="G65" s="77">
        <f t="shared" si="15"/>
        <v>470</v>
      </c>
      <c r="H65" s="77">
        <v>5</v>
      </c>
      <c r="I65" s="77">
        <v>5</v>
      </c>
      <c r="J65" s="77">
        <v>6</v>
      </c>
      <c r="K65" s="77">
        <v>8</v>
      </c>
      <c r="L65" s="77">
        <v>10</v>
      </c>
      <c r="M65" s="77">
        <v>12</v>
      </c>
      <c r="N65" s="77">
        <v>12</v>
      </c>
      <c r="O65" s="77">
        <v>12</v>
      </c>
      <c r="P65" s="77">
        <v>12</v>
      </c>
      <c r="Q65" s="77">
        <v>13</v>
      </c>
      <c r="R65" s="77">
        <v>13</v>
      </c>
      <c r="S65" s="77">
        <v>13</v>
      </c>
      <c r="T65" s="77">
        <v>13</v>
      </c>
      <c r="U65" s="77">
        <v>14</v>
      </c>
      <c r="V65" s="77">
        <v>14</v>
      </c>
      <c r="W65" s="77">
        <v>14</v>
      </c>
      <c r="X65" s="77">
        <v>14</v>
      </c>
      <c r="Y65" s="77">
        <v>14</v>
      </c>
      <c r="Z65" s="77">
        <v>15</v>
      </c>
      <c r="AA65" s="77">
        <v>15</v>
      </c>
      <c r="AB65" s="77">
        <v>15</v>
      </c>
      <c r="AC65" s="77">
        <v>15</v>
      </c>
      <c r="AD65" s="77">
        <v>15</v>
      </c>
      <c r="AE65" s="77">
        <v>15</v>
      </c>
      <c r="AF65" s="77">
        <v>16</v>
      </c>
      <c r="AG65" s="77">
        <v>16</v>
      </c>
      <c r="AH65" s="77">
        <v>16</v>
      </c>
      <c r="AI65" s="77">
        <v>16</v>
      </c>
      <c r="AJ65" s="77">
        <v>16</v>
      </c>
      <c r="AK65" s="77">
        <v>16</v>
      </c>
      <c r="AL65" s="77">
        <v>16</v>
      </c>
      <c r="AM65" s="77">
        <v>16</v>
      </c>
      <c r="AN65" s="77">
        <v>16</v>
      </c>
      <c r="AO65" s="77">
        <v>16</v>
      </c>
      <c r="AP65" s="77">
        <v>16</v>
      </c>
      <c r="AQ65" s="8"/>
    </row>
    <row r="66" spans="2:43">
      <c r="B66" s="5"/>
      <c r="D66" s="108" t="s">
        <v>90</v>
      </c>
      <c r="E66" s="53"/>
      <c r="F66" s="64" t="s">
        <v>15</v>
      </c>
      <c r="G66" s="77">
        <f t="shared" si="15"/>
        <v>925</v>
      </c>
      <c r="H66" s="77">
        <v>9</v>
      </c>
      <c r="I66" s="77">
        <v>9</v>
      </c>
      <c r="J66" s="77">
        <v>12</v>
      </c>
      <c r="K66" s="77">
        <v>16</v>
      </c>
      <c r="L66" s="77">
        <v>19</v>
      </c>
      <c r="M66" s="77">
        <v>23</v>
      </c>
      <c r="N66" s="77">
        <v>23</v>
      </c>
      <c r="O66" s="77">
        <v>24</v>
      </c>
      <c r="P66" s="77">
        <v>25</v>
      </c>
      <c r="Q66" s="77">
        <v>25</v>
      </c>
      <c r="R66" s="77">
        <v>26</v>
      </c>
      <c r="S66" s="77">
        <v>26</v>
      </c>
      <c r="T66" s="77">
        <v>26</v>
      </c>
      <c r="U66" s="77">
        <v>27</v>
      </c>
      <c r="V66" s="77">
        <v>27</v>
      </c>
      <c r="W66" s="77">
        <v>28</v>
      </c>
      <c r="X66" s="77">
        <v>28</v>
      </c>
      <c r="Y66" s="77">
        <v>29</v>
      </c>
      <c r="Z66" s="77">
        <v>29</v>
      </c>
      <c r="AA66" s="77">
        <v>29</v>
      </c>
      <c r="AB66" s="77">
        <v>30</v>
      </c>
      <c r="AC66" s="77">
        <v>30</v>
      </c>
      <c r="AD66" s="77">
        <v>30</v>
      </c>
      <c r="AE66" s="77">
        <v>30</v>
      </c>
      <c r="AF66" s="77">
        <v>31</v>
      </c>
      <c r="AG66" s="77">
        <v>31</v>
      </c>
      <c r="AH66" s="77">
        <v>31</v>
      </c>
      <c r="AI66" s="77">
        <v>31</v>
      </c>
      <c r="AJ66" s="77">
        <v>31</v>
      </c>
      <c r="AK66" s="77">
        <v>31</v>
      </c>
      <c r="AL66" s="77">
        <v>31</v>
      </c>
      <c r="AM66" s="77">
        <v>32</v>
      </c>
      <c r="AN66" s="77">
        <v>32</v>
      </c>
      <c r="AO66" s="77">
        <v>32</v>
      </c>
      <c r="AP66" s="77">
        <v>32</v>
      </c>
      <c r="AQ66" s="8"/>
    </row>
    <row r="67" spans="2:43">
      <c r="B67" s="5"/>
      <c r="D67" s="108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8"/>
    </row>
    <row r="68" spans="2:43">
      <c r="B68" s="5"/>
      <c r="D68" s="108"/>
      <c r="E68" s="61">
        <f>E39+1</f>
        <v>3</v>
      </c>
      <c r="F68" s="62" t="str">
        <f>LOOKUP(E68,CAPEX!$E$11:$E$17,CAPEX!$F$11:$F$17)</f>
        <v>Rio Claro</v>
      </c>
      <c r="G68" s="74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8"/>
    </row>
    <row r="69" spans="2:43" s="22" customFormat="1">
      <c r="B69" s="5"/>
      <c r="D69" s="109"/>
      <c r="E69" s="55"/>
      <c r="F69" s="63" t="s">
        <v>51</v>
      </c>
      <c r="G69" s="76">
        <f t="shared" ref="G69:G74" si="17">SUM(H69:AP69)</f>
        <v>40581</v>
      </c>
      <c r="H69" s="76">
        <f t="shared" ref="H69:AP69" si="18">SUM(H70:H74)</f>
        <v>1022</v>
      </c>
      <c r="I69" s="76">
        <f t="shared" si="18"/>
        <v>1035</v>
      </c>
      <c r="J69" s="76">
        <f t="shared" si="18"/>
        <v>1100</v>
      </c>
      <c r="K69" s="76">
        <f t="shared" si="18"/>
        <v>1216</v>
      </c>
      <c r="L69" s="76">
        <f t="shared" si="18"/>
        <v>1164</v>
      </c>
      <c r="M69" s="76">
        <f t="shared" si="18"/>
        <v>1194</v>
      </c>
      <c r="N69" s="76">
        <f t="shared" si="18"/>
        <v>1182</v>
      </c>
      <c r="O69" s="76">
        <f t="shared" si="18"/>
        <v>1167</v>
      </c>
      <c r="P69" s="76">
        <f t="shared" si="18"/>
        <v>1085</v>
      </c>
      <c r="Q69" s="76">
        <f t="shared" si="18"/>
        <v>1105</v>
      </c>
      <c r="R69" s="76">
        <f t="shared" si="18"/>
        <v>1116</v>
      </c>
      <c r="S69" s="76">
        <f t="shared" si="18"/>
        <v>1125</v>
      </c>
      <c r="T69" s="76">
        <f t="shared" si="18"/>
        <v>1133</v>
      </c>
      <c r="U69" s="76">
        <f t="shared" si="18"/>
        <v>1141</v>
      </c>
      <c r="V69" s="76">
        <f t="shared" si="18"/>
        <v>1150</v>
      </c>
      <c r="W69" s="76">
        <f t="shared" si="18"/>
        <v>1157</v>
      </c>
      <c r="X69" s="76">
        <f t="shared" si="18"/>
        <v>1161</v>
      </c>
      <c r="Y69" s="76">
        <f t="shared" si="18"/>
        <v>1167</v>
      </c>
      <c r="Z69" s="76">
        <f t="shared" si="18"/>
        <v>1171</v>
      </c>
      <c r="AA69" s="76">
        <f t="shared" si="18"/>
        <v>1178</v>
      </c>
      <c r="AB69" s="76">
        <f t="shared" si="18"/>
        <v>1180</v>
      </c>
      <c r="AC69" s="76">
        <f t="shared" si="18"/>
        <v>1183</v>
      </c>
      <c r="AD69" s="76">
        <f t="shared" si="18"/>
        <v>1185</v>
      </c>
      <c r="AE69" s="76">
        <f t="shared" si="18"/>
        <v>1187</v>
      </c>
      <c r="AF69" s="76">
        <f t="shared" si="18"/>
        <v>1191</v>
      </c>
      <c r="AG69" s="76">
        <f t="shared" si="18"/>
        <v>1191</v>
      </c>
      <c r="AH69" s="76">
        <f t="shared" si="18"/>
        <v>1191</v>
      </c>
      <c r="AI69" s="76">
        <f t="shared" si="18"/>
        <v>1191</v>
      </c>
      <c r="AJ69" s="76">
        <f t="shared" si="18"/>
        <v>1191</v>
      </c>
      <c r="AK69" s="76">
        <f t="shared" si="18"/>
        <v>1191</v>
      </c>
      <c r="AL69" s="76">
        <f t="shared" si="18"/>
        <v>1190</v>
      </c>
      <c r="AM69" s="76">
        <f t="shared" si="18"/>
        <v>1188</v>
      </c>
      <c r="AN69" s="76">
        <f t="shared" si="18"/>
        <v>1186</v>
      </c>
      <c r="AO69" s="76">
        <f t="shared" si="18"/>
        <v>1184</v>
      </c>
      <c r="AP69" s="76">
        <f t="shared" si="18"/>
        <v>1183</v>
      </c>
      <c r="AQ69" s="8"/>
    </row>
    <row r="70" spans="2:43">
      <c r="B70" s="5"/>
      <c r="D70" s="108" t="s">
        <v>71</v>
      </c>
      <c r="E70" s="50"/>
      <c r="F70" s="64" t="s">
        <v>52</v>
      </c>
      <c r="G70" s="77">
        <f t="shared" si="17"/>
        <v>4525</v>
      </c>
      <c r="H70" s="77">
        <v>93</v>
      </c>
      <c r="I70" s="77">
        <v>94</v>
      </c>
      <c r="J70" s="77">
        <v>128</v>
      </c>
      <c r="K70" s="77">
        <v>140</v>
      </c>
      <c r="L70" s="77">
        <v>132</v>
      </c>
      <c r="M70" s="77">
        <v>135</v>
      </c>
      <c r="N70" s="77">
        <v>134</v>
      </c>
      <c r="O70" s="77">
        <v>132</v>
      </c>
      <c r="P70" s="77">
        <v>122</v>
      </c>
      <c r="Q70" s="77">
        <v>124</v>
      </c>
      <c r="R70" s="77">
        <v>125</v>
      </c>
      <c r="S70" s="77">
        <v>126</v>
      </c>
      <c r="T70" s="77">
        <v>127</v>
      </c>
      <c r="U70" s="77">
        <v>128</v>
      </c>
      <c r="V70" s="77">
        <v>129</v>
      </c>
      <c r="W70" s="77">
        <v>130</v>
      </c>
      <c r="X70" s="77">
        <v>130</v>
      </c>
      <c r="Y70" s="77">
        <v>131</v>
      </c>
      <c r="Z70" s="77">
        <v>131</v>
      </c>
      <c r="AA70" s="77">
        <v>132</v>
      </c>
      <c r="AB70" s="77">
        <v>132</v>
      </c>
      <c r="AC70" s="77">
        <v>133</v>
      </c>
      <c r="AD70" s="77">
        <v>133</v>
      </c>
      <c r="AE70" s="77">
        <v>133</v>
      </c>
      <c r="AF70" s="77">
        <v>134</v>
      </c>
      <c r="AG70" s="77">
        <v>134</v>
      </c>
      <c r="AH70" s="77">
        <v>134</v>
      </c>
      <c r="AI70" s="77">
        <v>134</v>
      </c>
      <c r="AJ70" s="77">
        <v>134</v>
      </c>
      <c r="AK70" s="77">
        <v>134</v>
      </c>
      <c r="AL70" s="77">
        <v>134</v>
      </c>
      <c r="AM70" s="77">
        <v>134</v>
      </c>
      <c r="AN70" s="77">
        <v>133</v>
      </c>
      <c r="AO70" s="77">
        <v>133</v>
      </c>
      <c r="AP70" s="77">
        <v>133</v>
      </c>
      <c r="AQ70" s="8"/>
    </row>
    <row r="71" spans="2:43">
      <c r="B71" s="5"/>
      <c r="D71" s="108" t="s">
        <v>72</v>
      </c>
      <c r="E71" s="50"/>
      <c r="F71" s="64" t="s">
        <v>53</v>
      </c>
      <c r="G71" s="77">
        <f t="shared" si="17"/>
        <v>34053</v>
      </c>
      <c r="H71" s="77">
        <v>887</v>
      </c>
      <c r="I71" s="77">
        <v>899</v>
      </c>
      <c r="J71" s="77">
        <v>928</v>
      </c>
      <c r="K71" s="77">
        <v>1028</v>
      </c>
      <c r="L71" s="77">
        <v>982</v>
      </c>
      <c r="M71" s="77">
        <v>1006</v>
      </c>
      <c r="N71" s="77">
        <v>994</v>
      </c>
      <c r="O71" s="77">
        <v>981</v>
      </c>
      <c r="P71" s="77">
        <v>908</v>
      </c>
      <c r="Q71" s="77">
        <v>926</v>
      </c>
      <c r="R71" s="77">
        <v>934</v>
      </c>
      <c r="S71" s="77">
        <v>941</v>
      </c>
      <c r="T71" s="77">
        <v>948</v>
      </c>
      <c r="U71" s="77">
        <v>955</v>
      </c>
      <c r="V71" s="77">
        <v>962</v>
      </c>
      <c r="W71" s="77">
        <v>967</v>
      </c>
      <c r="X71" s="77">
        <v>971</v>
      </c>
      <c r="Y71" s="77">
        <v>976</v>
      </c>
      <c r="Z71" s="77">
        <v>980</v>
      </c>
      <c r="AA71" s="77">
        <v>985</v>
      </c>
      <c r="AB71" s="77">
        <v>987</v>
      </c>
      <c r="AC71" s="77">
        <v>989</v>
      </c>
      <c r="AD71" s="77">
        <v>991</v>
      </c>
      <c r="AE71" s="77">
        <v>993</v>
      </c>
      <c r="AF71" s="77">
        <v>996</v>
      </c>
      <c r="AG71" s="77">
        <v>996</v>
      </c>
      <c r="AH71" s="77">
        <v>996</v>
      </c>
      <c r="AI71" s="77">
        <v>996</v>
      </c>
      <c r="AJ71" s="77">
        <v>996</v>
      </c>
      <c r="AK71" s="77">
        <v>996</v>
      </c>
      <c r="AL71" s="77">
        <v>995</v>
      </c>
      <c r="AM71" s="77">
        <v>993</v>
      </c>
      <c r="AN71" s="77">
        <v>992</v>
      </c>
      <c r="AO71" s="77">
        <v>990</v>
      </c>
      <c r="AP71" s="77">
        <v>989</v>
      </c>
      <c r="AQ71" s="8"/>
    </row>
    <row r="72" spans="2:43">
      <c r="B72" s="5"/>
      <c r="D72" s="108" t="s">
        <v>73</v>
      </c>
      <c r="E72" s="50"/>
      <c r="F72" s="64" t="s">
        <v>54</v>
      </c>
      <c r="G72" s="77">
        <f t="shared" si="17"/>
        <v>1012</v>
      </c>
      <c r="H72" s="77">
        <v>21</v>
      </c>
      <c r="I72" s="77">
        <v>21</v>
      </c>
      <c r="J72" s="77">
        <v>22</v>
      </c>
      <c r="K72" s="77">
        <v>24</v>
      </c>
      <c r="L72" s="77">
        <v>25</v>
      </c>
      <c r="M72" s="77">
        <v>27</v>
      </c>
      <c r="N72" s="77">
        <v>27</v>
      </c>
      <c r="O72" s="77">
        <v>27</v>
      </c>
      <c r="P72" s="77">
        <v>28</v>
      </c>
      <c r="Q72" s="77">
        <v>28</v>
      </c>
      <c r="R72" s="77">
        <v>29</v>
      </c>
      <c r="S72" s="77">
        <v>29</v>
      </c>
      <c r="T72" s="77">
        <v>29</v>
      </c>
      <c r="U72" s="77">
        <v>29</v>
      </c>
      <c r="V72" s="77">
        <v>30</v>
      </c>
      <c r="W72" s="77">
        <v>30</v>
      </c>
      <c r="X72" s="77">
        <v>30</v>
      </c>
      <c r="Y72" s="77">
        <v>30</v>
      </c>
      <c r="Z72" s="77">
        <v>30</v>
      </c>
      <c r="AA72" s="77">
        <v>31</v>
      </c>
      <c r="AB72" s="77">
        <v>31</v>
      </c>
      <c r="AC72" s="77">
        <v>31</v>
      </c>
      <c r="AD72" s="77">
        <v>31</v>
      </c>
      <c r="AE72" s="77">
        <v>31</v>
      </c>
      <c r="AF72" s="77">
        <v>31</v>
      </c>
      <c r="AG72" s="77">
        <v>31</v>
      </c>
      <c r="AH72" s="77">
        <v>31</v>
      </c>
      <c r="AI72" s="77">
        <v>31</v>
      </c>
      <c r="AJ72" s="77">
        <v>31</v>
      </c>
      <c r="AK72" s="77">
        <v>31</v>
      </c>
      <c r="AL72" s="77">
        <v>31</v>
      </c>
      <c r="AM72" s="77">
        <v>31</v>
      </c>
      <c r="AN72" s="77">
        <v>31</v>
      </c>
      <c r="AO72" s="77">
        <v>31</v>
      </c>
      <c r="AP72" s="77">
        <v>31</v>
      </c>
      <c r="AQ72" s="8"/>
    </row>
    <row r="73" spans="2:43">
      <c r="B73" s="5"/>
      <c r="D73" s="108" t="s">
        <v>74</v>
      </c>
      <c r="E73" s="50"/>
      <c r="F73" s="64" t="s">
        <v>11</v>
      </c>
      <c r="G73" s="77">
        <f t="shared" si="17"/>
        <v>331</v>
      </c>
      <c r="H73" s="77">
        <v>7</v>
      </c>
      <c r="I73" s="77">
        <v>7</v>
      </c>
      <c r="J73" s="77">
        <v>7</v>
      </c>
      <c r="K73" s="77">
        <v>8</v>
      </c>
      <c r="L73" s="77">
        <v>8</v>
      </c>
      <c r="M73" s="77">
        <v>9</v>
      </c>
      <c r="N73" s="77">
        <v>9</v>
      </c>
      <c r="O73" s="77">
        <v>9</v>
      </c>
      <c r="P73" s="77">
        <v>9</v>
      </c>
      <c r="Q73" s="77">
        <v>9</v>
      </c>
      <c r="R73" s="77">
        <v>9</v>
      </c>
      <c r="S73" s="77">
        <v>10</v>
      </c>
      <c r="T73" s="77">
        <v>10</v>
      </c>
      <c r="U73" s="77">
        <v>10</v>
      </c>
      <c r="V73" s="77">
        <v>10</v>
      </c>
      <c r="W73" s="77">
        <v>10</v>
      </c>
      <c r="X73" s="77">
        <v>10</v>
      </c>
      <c r="Y73" s="77">
        <v>10</v>
      </c>
      <c r="Z73" s="77">
        <v>10</v>
      </c>
      <c r="AA73" s="77">
        <v>10</v>
      </c>
      <c r="AB73" s="77">
        <v>10</v>
      </c>
      <c r="AC73" s="77">
        <v>10</v>
      </c>
      <c r="AD73" s="77">
        <v>10</v>
      </c>
      <c r="AE73" s="77">
        <v>10</v>
      </c>
      <c r="AF73" s="77">
        <v>10</v>
      </c>
      <c r="AG73" s="77">
        <v>10</v>
      </c>
      <c r="AH73" s="77">
        <v>10</v>
      </c>
      <c r="AI73" s="77">
        <v>10</v>
      </c>
      <c r="AJ73" s="77">
        <v>10</v>
      </c>
      <c r="AK73" s="77">
        <v>10</v>
      </c>
      <c r="AL73" s="77">
        <v>10</v>
      </c>
      <c r="AM73" s="77">
        <v>10</v>
      </c>
      <c r="AN73" s="77">
        <v>10</v>
      </c>
      <c r="AO73" s="77">
        <v>10</v>
      </c>
      <c r="AP73" s="77">
        <v>10</v>
      </c>
      <c r="AQ73" s="8"/>
    </row>
    <row r="74" spans="2:43">
      <c r="B74" s="5"/>
      <c r="D74" s="108" t="s">
        <v>75</v>
      </c>
      <c r="E74" s="53"/>
      <c r="F74" s="64" t="s">
        <v>15</v>
      </c>
      <c r="G74" s="77">
        <f t="shared" si="17"/>
        <v>660</v>
      </c>
      <c r="H74" s="77">
        <v>14</v>
      </c>
      <c r="I74" s="77">
        <v>14</v>
      </c>
      <c r="J74" s="77">
        <v>15</v>
      </c>
      <c r="K74" s="77">
        <v>16</v>
      </c>
      <c r="L74" s="77">
        <v>17</v>
      </c>
      <c r="M74" s="77">
        <v>17</v>
      </c>
      <c r="N74" s="77">
        <v>18</v>
      </c>
      <c r="O74" s="77">
        <v>18</v>
      </c>
      <c r="P74" s="77">
        <v>18</v>
      </c>
      <c r="Q74" s="77">
        <v>18</v>
      </c>
      <c r="R74" s="77">
        <v>19</v>
      </c>
      <c r="S74" s="77">
        <v>19</v>
      </c>
      <c r="T74" s="77">
        <v>19</v>
      </c>
      <c r="U74" s="77">
        <v>19</v>
      </c>
      <c r="V74" s="77">
        <v>19</v>
      </c>
      <c r="W74" s="77">
        <v>20</v>
      </c>
      <c r="X74" s="77">
        <v>20</v>
      </c>
      <c r="Y74" s="77">
        <v>20</v>
      </c>
      <c r="Z74" s="77">
        <v>20</v>
      </c>
      <c r="AA74" s="77">
        <v>20</v>
      </c>
      <c r="AB74" s="77">
        <v>20</v>
      </c>
      <c r="AC74" s="77">
        <v>20</v>
      </c>
      <c r="AD74" s="77">
        <v>20</v>
      </c>
      <c r="AE74" s="77">
        <v>20</v>
      </c>
      <c r="AF74" s="77">
        <v>20</v>
      </c>
      <c r="AG74" s="77">
        <v>20</v>
      </c>
      <c r="AH74" s="77">
        <v>20</v>
      </c>
      <c r="AI74" s="77">
        <v>20</v>
      </c>
      <c r="AJ74" s="77">
        <v>20</v>
      </c>
      <c r="AK74" s="77">
        <v>20</v>
      </c>
      <c r="AL74" s="77">
        <v>20</v>
      </c>
      <c r="AM74" s="77">
        <v>20</v>
      </c>
      <c r="AN74" s="77">
        <v>20</v>
      </c>
      <c r="AO74" s="77">
        <v>20</v>
      </c>
      <c r="AP74" s="77">
        <v>20</v>
      </c>
      <c r="AQ74" s="8"/>
    </row>
    <row r="75" spans="2:43">
      <c r="B75" s="5"/>
      <c r="D75" s="108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8"/>
    </row>
    <row r="76" spans="2:43" s="22" customFormat="1">
      <c r="B76" s="5"/>
      <c r="D76" s="109"/>
      <c r="E76" s="55"/>
      <c r="F76" s="63" t="s">
        <v>55</v>
      </c>
      <c r="G76" s="76">
        <f t="shared" ref="G76:G81" si="19">SUM(H76:AP76)</f>
        <v>38225</v>
      </c>
      <c r="H76" s="76">
        <f t="shared" ref="H76:AP76" si="20">SUM(H77:H81)</f>
        <v>780</v>
      </c>
      <c r="I76" s="76">
        <f t="shared" si="20"/>
        <v>797</v>
      </c>
      <c r="J76" s="76">
        <f t="shared" si="20"/>
        <v>849</v>
      </c>
      <c r="K76" s="76">
        <f t="shared" si="20"/>
        <v>900</v>
      </c>
      <c r="L76" s="76">
        <f t="shared" si="20"/>
        <v>953</v>
      </c>
      <c r="M76" s="76">
        <f t="shared" si="20"/>
        <v>1005</v>
      </c>
      <c r="N76" s="76">
        <f t="shared" si="20"/>
        <v>1019</v>
      </c>
      <c r="O76" s="76">
        <f t="shared" si="20"/>
        <v>1035</v>
      </c>
      <c r="P76" s="76">
        <f t="shared" si="20"/>
        <v>1050</v>
      </c>
      <c r="Q76" s="76">
        <f t="shared" si="20"/>
        <v>1066</v>
      </c>
      <c r="R76" s="76">
        <f t="shared" si="20"/>
        <v>1077</v>
      </c>
      <c r="S76" s="76">
        <f t="shared" si="20"/>
        <v>1088</v>
      </c>
      <c r="T76" s="76">
        <f t="shared" si="20"/>
        <v>1098</v>
      </c>
      <c r="U76" s="76">
        <f t="shared" si="20"/>
        <v>1109</v>
      </c>
      <c r="V76" s="76">
        <f t="shared" si="20"/>
        <v>1120</v>
      </c>
      <c r="W76" s="76">
        <f t="shared" si="20"/>
        <v>1126</v>
      </c>
      <c r="X76" s="76">
        <f t="shared" si="20"/>
        <v>1134</v>
      </c>
      <c r="Y76" s="76">
        <f t="shared" si="20"/>
        <v>1140</v>
      </c>
      <c r="Z76" s="76">
        <f t="shared" si="20"/>
        <v>1148</v>
      </c>
      <c r="AA76" s="76">
        <f t="shared" si="20"/>
        <v>1154</v>
      </c>
      <c r="AB76" s="76">
        <f t="shared" si="20"/>
        <v>1158</v>
      </c>
      <c r="AC76" s="76">
        <f t="shared" si="20"/>
        <v>1162</v>
      </c>
      <c r="AD76" s="76">
        <f t="shared" si="20"/>
        <v>1164</v>
      </c>
      <c r="AE76" s="76">
        <f t="shared" si="20"/>
        <v>1168</v>
      </c>
      <c r="AF76" s="76">
        <f t="shared" si="20"/>
        <v>1172</v>
      </c>
      <c r="AG76" s="76">
        <f t="shared" si="20"/>
        <v>1173</v>
      </c>
      <c r="AH76" s="76">
        <f t="shared" si="20"/>
        <v>1174</v>
      </c>
      <c r="AI76" s="76">
        <f t="shared" si="20"/>
        <v>1174</v>
      </c>
      <c r="AJ76" s="76">
        <f t="shared" si="20"/>
        <v>1176</v>
      </c>
      <c r="AK76" s="76">
        <f t="shared" si="20"/>
        <v>1176</v>
      </c>
      <c r="AL76" s="76">
        <f t="shared" si="20"/>
        <v>1176</v>
      </c>
      <c r="AM76" s="76">
        <f t="shared" si="20"/>
        <v>1176</v>
      </c>
      <c r="AN76" s="76">
        <f t="shared" si="20"/>
        <v>1176</v>
      </c>
      <c r="AO76" s="76">
        <f t="shared" si="20"/>
        <v>1176</v>
      </c>
      <c r="AP76" s="76">
        <f t="shared" si="20"/>
        <v>1176</v>
      </c>
      <c r="AQ76" s="8"/>
    </row>
    <row r="77" spans="2:43">
      <c r="B77" s="5"/>
      <c r="D77" s="108" t="s">
        <v>76</v>
      </c>
      <c r="E77" s="50"/>
      <c r="F77" s="64" t="s">
        <v>52</v>
      </c>
      <c r="G77" s="77">
        <f t="shared" si="19"/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  <c r="W77" s="77">
        <v>0</v>
      </c>
      <c r="X77" s="77">
        <v>0</v>
      </c>
      <c r="Y77" s="77">
        <v>0</v>
      </c>
      <c r="Z77" s="77">
        <v>0</v>
      </c>
      <c r="AA77" s="77">
        <v>0</v>
      </c>
      <c r="AB77" s="77">
        <v>0</v>
      </c>
      <c r="AC77" s="77">
        <v>0</v>
      </c>
      <c r="AD77" s="77">
        <v>0</v>
      </c>
      <c r="AE77" s="77">
        <v>0</v>
      </c>
      <c r="AF77" s="77">
        <v>0</v>
      </c>
      <c r="AG77" s="77">
        <v>0</v>
      </c>
      <c r="AH77" s="77">
        <v>0</v>
      </c>
      <c r="AI77" s="77">
        <v>0</v>
      </c>
      <c r="AJ77" s="77">
        <v>0</v>
      </c>
      <c r="AK77" s="77">
        <v>0</v>
      </c>
      <c r="AL77" s="77">
        <v>0</v>
      </c>
      <c r="AM77" s="77">
        <v>0</v>
      </c>
      <c r="AN77" s="77">
        <v>0</v>
      </c>
      <c r="AO77" s="77">
        <v>0</v>
      </c>
      <c r="AP77" s="77">
        <v>0</v>
      </c>
      <c r="AQ77" s="8"/>
    </row>
    <row r="78" spans="2:43">
      <c r="B78" s="5"/>
      <c r="D78" s="108" t="s">
        <v>77</v>
      </c>
      <c r="E78" s="50"/>
      <c r="F78" s="64" t="s">
        <v>53</v>
      </c>
      <c r="G78" s="77">
        <f t="shared" si="19"/>
        <v>0</v>
      </c>
      <c r="H78" s="77">
        <v>0</v>
      </c>
      <c r="I78" s="77">
        <v>0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  <c r="W78" s="77">
        <v>0</v>
      </c>
      <c r="X78" s="77">
        <v>0</v>
      </c>
      <c r="Y78" s="77">
        <v>0</v>
      </c>
      <c r="Z78" s="77">
        <v>0</v>
      </c>
      <c r="AA78" s="77">
        <v>0</v>
      </c>
      <c r="AB78" s="77">
        <v>0</v>
      </c>
      <c r="AC78" s="77">
        <v>0</v>
      </c>
      <c r="AD78" s="77">
        <v>0</v>
      </c>
      <c r="AE78" s="77">
        <v>0</v>
      </c>
      <c r="AF78" s="77">
        <v>0</v>
      </c>
      <c r="AG78" s="77">
        <v>0</v>
      </c>
      <c r="AH78" s="77">
        <v>0</v>
      </c>
      <c r="AI78" s="77">
        <v>0</v>
      </c>
      <c r="AJ78" s="77">
        <v>0</v>
      </c>
      <c r="AK78" s="77">
        <v>0</v>
      </c>
      <c r="AL78" s="77">
        <v>0</v>
      </c>
      <c r="AM78" s="77">
        <v>0</v>
      </c>
      <c r="AN78" s="77">
        <v>0</v>
      </c>
      <c r="AO78" s="77">
        <v>0</v>
      </c>
      <c r="AP78" s="77">
        <v>0</v>
      </c>
      <c r="AQ78" s="8"/>
    </row>
    <row r="79" spans="2:43">
      <c r="B79" s="5"/>
      <c r="D79" s="108" t="s">
        <v>78</v>
      </c>
      <c r="E79" s="50"/>
      <c r="F79" s="64" t="s">
        <v>54</v>
      </c>
      <c r="G79" s="77">
        <f t="shared" si="19"/>
        <v>19243</v>
      </c>
      <c r="H79" s="77">
        <v>393</v>
      </c>
      <c r="I79" s="77">
        <v>401</v>
      </c>
      <c r="J79" s="77">
        <v>427</v>
      </c>
      <c r="K79" s="77">
        <v>453</v>
      </c>
      <c r="L79" s="77">
        <v>480</v>
      </c>
      <c r="M79" s="77">
        <v>506</v>
      </c>
      <c r="N79" s="77">
        <v>513</v>
      </c>
      <c r="O79" s="77">
        <v>521</v>
      </c>
      <c r="P79" s="77">
        <v>529</v>
      </c>
      <c r="Q79" s="77">
        <v>537</v>
      </c>
      <c r="R79" s="77">
        <v>542</v>
      </c>
      <c r="S79" s="77">
        <v>547</v>
      </c>
      <c r="T79" s="77">
        <v>553</v>
      </c>
      <c r="U79" s="77">
        <v>558</v>
      </c>
      <c r="V79" s="77">
        <v>564</v>
      </c>
      <c r="W79" s="77">
        <v>567</v>
      </c>
      <c r="X79" s="77">
        <v>571</v>
      </c>
      <c r="Y79" s="77">
        <v>574</v>
      </c>
      <c r="Z79" s="77">
        <v>578</v>
      </c>
      <c r="AA79" s="77">
        <v>581</v>
      </c>
      <c r="AB79" s="77">
        <v>583</v>
      </c>
      <c r="AC79" s="77">
        <v>585</v>
      </c>
      <c r="AD79" s="77">
        <v>586</v>
      </c>
      <c r="AE79" s="77">
        <v>588</v>
      </c>
      <c r="AF79" s="77">
        <v>590</v>
      </c>
      <c r="AG79" s="77">
        <v>590</v>
      </c>
      <c r="AH79" s="77">
        <v>591</v>
      </c>
      <c r="AI79" s="77">
        <v>591</v>
      </c>
      <c r="AJ79" s="77">
        <v>592</v>
      </c>
      <c r="AK79" s="77">
        <v>592</v>
      </c>
      <c r="AL79" s="77">
        <v>592</v>
      </c>
      <c r="AM79" s="77">
        <v>592</v>
      </c>
      <c r="AN79" s="77">
        <v>592</v>
      </c>
      <c r="AO79" s="77">
        <v>592</v>
      </c>
      <c r="AP79" s="77">
        <v>592</v>
      </c>
      <c r="AQ79" s="8"/>
    </row>
    <row r="80" spans="2:43">
      <c r="B80" s="5"/>
      <c r="D80" s="108" t="s">
        <v>79</v>
      </c>
      <c r="E80" s="50"/>
      <c r="F80" s="64" t="s">
        <v>11</v>
      </c>
      <c r="G80" s="77">
        <f t="shared" si="19"/>
        <v>6379</v>
      </c>
      <c r="H80" s="77">
        <v>130</v>
      </c>
      <c r="I80" s="77">
        <v>133</v>
      </c>
      <c r="J80" s="77">
        <v>142</v>
      </c>
      <c r="K80" s="77">
        <v>150</v>
      </c>
      <c r="L80" s="77">
        <v>159</v>
      </c>
      <c r="M80" s="77">
        <v>168</v>
      </c>
      <c r="N80" s="77">
        <v>170</v>
      </c>
      <c r="O80" s="77">
        <v>173</v>
      </c>
      <c r="P80" s="77">
        <v>175</v>
      </c>
      <c r="Q80" s="77">
        <v>178</v>
      </c>
      <c r="R80" s="77">
        <v>180</v>
      </c>
      <c r="S80" s="77">
        <v>182</v>
      </c>
      <c r="T80" s="77">
        <v>183</v>
      </c>
      <c r="U80" s="77">
        <v>185</v>
      </c>
      <c r="V80" s="77">
        <v>187</v>
      </c>
      <c r="W80" s="77">
        <v>188</v>
      </c>
      <c r="X80" s="77">
        <v>189</v>
      </c>
      <c r="Y80" s="77">
        <v>190</v>
      </c>
      <c r="Z80" s="77">
        <v>192</v>
      </c>
      <c r="AA80" s="77">
        <v>193</v>
      </c>
      <c r="AB80" s="77">
        <v>193</v>
      </c>
      <c r="AC80" s="77">
        <v>194</v>
      </c>
      <c r="AD80" s="77">
        <v>194</v>
      </c>
      <c r="AE80" s="77">
        <v>195</v>
      </c>
      <c r="AF80" s="77">
        <v>196</v>
      </c>
      <c r="AG80" s="77">
        <v>196</v>
      </c>
      <c r="AH80" s="77">
        <v>196</v>
      </c>
      <c r="AI80" s="77">
        <v>196</v>
      </c>
      <c r="AJ80" s="77">
        <v>196</v>
      </c>
      <c r="AK80" s="77">
        <v>196</v>
      </c>
      <c r="AL80" s="77">
        <v>196</v>
      </c>
      <c r="AM80" s="77">
        <v>196</v>
      </c>
      <c r="AN80" s="77">
        <v>196</v>
      </c>
      <c r="AO80" s="77">
        <v>196</v>
      </c>
      <c r="AP80" s="77">
        <v>196</v>
      </c>
      <c r="AQ80" s="8"/>
    </row>
    <row r="81" spans="2:43">
      <c r="B81" s="5"/>
      <c r="D81" s="108" t="s">
        <v>80</v>
      </c>
      <c r="E81" s="53"/>
      <c r="F81" s="64" t="s">
        <v>15</v>
      </c>
      <c r="G81" s="77">
        <f t="shared" si="19"/>
        <v>12603</v>
      </c>
      <c r="H81" s="77">
        <v>257</v>
      </c>
      <c r="I81" s="77">
        <v>263</v>
      </c>
      <c r="J81" s="77">
        <v>280</v>
      </c>
      <c r="K81" s="77">
        <v>297</v>
      </c>
      <c r="L81" s="77">
        <v>314</v>
      </c>
      <c r="M81" s="77">
        <v>331</v>
      </c>
      <c r="N81" s="77">
        <v>336</v>
      </c>
      <c r="O81" s="77">
        <v>341</v>
      </c>
      <c r="P81" s="77">
        <v>346</v>
      </c>
      <c r="Q81" s="77">
        <v>351</v>
      </c>
      <c r="R81" s="77">
        <v>355</v>
      </c>
      <c r="S81" s="77">
        <v>359</v>
      </c>
      <c r="T81" s="77">
        <v>362</v>
      </c>
      <c r="U81" s="77">
        <v>366</v>
      </c>
      <c r="V81" s="77">
        <v>369</v>
      </c>
      <c r="W81" s="77">
        <v>371</v>
      </c>
      <c r="X81" s="77">
        <v>374</v>
      </c>
      <c r="Y81" s="77">
        <v>376</v>
      </c>
      <c r="Z81" s="77">
        <v>378</v>
      </c>
      <c r="AA81" s="77">
        <v>380</v>
      </c>
      <c r="AB81" s="77">
        <v>382</v>
      </c>
      <c r="AC81" s="77">
        <v>383</v>
      </c>
      <c r="AD81" s="77">
        <v>384</v>
      </c>
      <c r="AE81" s="77">
        <v>385</v>
      </c>
      <c r="AF81" s="77">
        <v>386</v>
      </c>
      <c r="AG81" s="77">
        <v>387</v>
      </c>
      <c r="AH81" s="77">
        <v>387</v>
      </c>
      <c r="AI81" s="77">
        <v>387</v>
      </c>
      <c r="AJ81" s="77">
        <v>388</v>
      </c>
      <c r="AK81" s="77">
        <v>388</v>
      </c>
      <c r="AL81" s="77">
        <v>388</v>
      </c>
      <c r="AM81" s="77">
        <v>388</v>
      </c>
      <c r="AN81" s="77">
        <v>388</v>
      </c>
      <c r="AO81" s="77">
        <v>388</v>
      </c>
      <c r="AP81" s="77">
        <v>388</v>
      </c>
      <c r="AQ81" s="8"/>
    </row>
    <row r="82" spans="2:43">
      <c r="B82" s="5"/>
      <c r="D82" s="108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8"/>
    </row>
    <row r="83" spans="2:43" s="22" customFormat="1">
      <c r="B83" s="5"/>
      <c r="D83" s="109"/>
      <c r="E83" s="55"/>
      <c r="F83" s="63" t="s">
        <v>56</v>
      </c>
      <c r="G83" s="76">
        <f t="shared" ref="G83:G88" si="21">SUM(H83:AP83)</f>
        <v>33655</v>
      </c>
      <c r="H83" s="76">
        <f t="shared" ref="H83:AP83" si="22">SUM(H84:H88)</f>
        <v>0</v>
      </c>
      <c r="I83" s="76">
        <f t="shared" si="22"/>
        <v>0</v>
      </c>
      <c r="J83" s="76">
        <f t="shared" si="22"/>
        <v>232</v>
      </c>
      <c r="K83" s="76">
        <f t="shared" si="22"/>
        <v>537</v>
      </c>
      <c r="L83" s="76">
        <f t="shared" si="22"/>
        <v>720</v>
      </c>
      <c r="M83" s="76">
        <f t="shared" si="22"/>
        <v>970</v>
      </c>
      <c r="N83" s="76">
        <f t="shared" si="22"/>
        <v>982</v>
      </c>
      <c r="O83" s="76">
        <f t="shared" si="22"/>
        <v>992</v>
      </c>
      <c r="P83" s="76">
        <f t="shared" si="22"/>
        <v>996</v>
      </c>
      <c r="Q83" s="76">
        <f t="shared" si="22"/>
        <v>1009</v>
      </c>
      <c r="R83" s="76">
        <f t="shared" si="22"/>
        <v>1020</v>
      </c>
      <c r="S83" s="76">
        <f t="shared" si="22"/>
        <v>1030</v>
      </c>
      <c r="T83" s="76">
        <f t="shared" si="22"/>
        <v>1040</v>
      </c>
      <c r="U83" s="76">
        <f t="shared" si="22"/>
        <v>1049</v>
      </c>
      <c r="V83" s="76">
        <f t="shared" si="22"/>
        <v>1060</v>
      </c>
      <c r="W83" s="76">
        <f t="shared" si="22"/>
        <v>1066</v>
      </c>
      <c r="X83" s="76">
        <f t="shared" si="22"/>
        <v>1072</v>
      </c>
      <c r="Y83" s="76">
        <f t="shared" si="22"/>
        <v>1079</v>
      </c>
      <c r="Z83" s="76">
        <f t="shared" si="22"/>
        <v>1084</v>
      </c>
      <c r="AA83" s="76">
        <f t="shared" si="22"/>
        <v>1091</v>
      </c>
      <c r="AB83" s="76">
        <f t="shared" si="22"/>
        <v>1094</v>
      </c>
      <c r="AC83" s="76">
        <f t="shared" si="22"/>
        <v>1098</v>
      </c>
      <c r="AD83" s="76">
        <f t="shared" si="22"/>
        <v>1101</v>
      </c>
      <c r="AE83" s="76">
        <f t="shared" si="22"/>
        <v>1106</v>
      </c>
      <c r="AF83" s="76">
        <f t="shared" si="22"/>
        <v>1108</v>
      </c>
      <c r="AG83" s="76">
        <f t="shared" si="22"/>
        <v>1108</v>
      </c>
      <c r="AH83" s="76">
        <f t="shared" si="22"/>
        <v>1111</v>
      </c>
      <c r="AI83" s="76">
        <f t="shared" si="22"/>
        <v>1111</v>
      </c>
      <c r="AJ83" s="76">
        <f t="shared" si="22"/>
        <v>1112</v>
      </c>
      <c r="AK83" s="76">
        <f t="shared" si="22"/>
        <v>1113</v>
      </c>
      <c r="AL83" s="76">
        <f t="shared" si="22"/>
        <v>1113</v>
      </c>
      <c r="AM83" s="76">
        <f t="shared" si="22"/>
        <v>1113</v>
      </c>
      <c r="AN83" s="76">
        <f t="shared" si="22"/>
        <v>1113</v>
      </c>
      <c r="AO83" s="76">
        <f t="shared" si="22"/>
        <v>1113</v>
      </c>
      <c r="AP83" s="76">
        <f t="shared" si="22"/>
        <v>1112</v>
      </c>
      <c r="AQ83" s="8"/>
    </row>
    <row r="84" spans="2:43">
      <c r="B84" s="5"/>
      <c r="D84" s="108" t="s">
        <v>81</v>
      </c>
      <c r="E84" s="50"/>
      <c r="F84" s="64" t="s">
        <v>52</v>
      </c>
      <c r="G84" s="77">
        <f t="shared" si="21"/>
        <v>0</v>
      </c>
      <c r="H84" s="77">
        <v>0</v>
      </c>
      <c r="I84" s="77">
        <v>0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77">
        <v>0</v>
      </c>
      <c r="U84" s="77">
        <v>0</v>
      </c>
      <c r="V84" s="77">
        <v>0</v>
      </c>
      <c r="W84" s="77">
        <v>0</v>
      </c>
      <c r="X84" s="77">
        <v>0</v>
      </c>
      <c r="Y84" s="77">
        <v>0</v>
      </c>
      <c r="Z84" s="77">
        <v>0</v>
      </c>
      <c r="AA84" s="77">
        <v>0</v>
      </c>
      <c r="AB84" s="77">
        <v>0</v>
      </c>
      <c r="AC84" s="77">
        <v>0</v>
      </c>
      <c r="AD84" s="77">
        <v>0</v>
      </c>
      <c r="AE84" s="77">
        <v>0</v>
      </c>
      <c r="AF84" s="77">
        <v>0</v>
      </c>
      <c r="AG84" s="77">
        <v>0</v>
      </c>
      <c r="AH84" s="77">
        <v>0</v>
      </c>
      <c r="AI84" s="77">
        <v>0</v>
      </c>
      <c r="AJ84" s="77">
        <v>0</v>
      </c>
      <c r="AK84" s="77">
        <v>0</v>
      </c>
      <c r="AL84" s="77">
        <v>0</v>
      </c>
      <c r="AM84" s="77">
        <v>0</v>
      </c>
      <c r="AN84" s="77">
        <v>0</v>
      </c>
      <c r="AO84" s="77">
        <v>0</v>
      </c>
      <c r="AP84" s="77">
        <v>0</v>
      </c>
      <c r="AQ84" s="8"/>
    </row>
    <row r="85" spans="2:43">
      <c r="B85" s="5"/>
      <c r="D85" s="108" t="s">
        <v>82</v>
      </c>
      <c r="E85" s="50"/>
      <c r="F85" s="64" t="s">
        <v>53</v>
      </c>
      <c r="G85" s="77">
        <f t="shared" si="21"/>
        <v>3926</v>
      </c>
      <c r="H85" s="77">
        <v>0</v>
      </c>
      <c r="I85" s="77">
        <v>0</v>
      </c>
      <c r="J85" s="77">
        <v>32</v>
      </c>
      <c r="K85" s="77">
        <v>129</v>
      </c>
      <c r="L85" s="77">
        <v>96</v>
      </c>
      <c r="M85" s="77">
        <v>126</v>
      </c>
      <c r="N85" s="77">
        <v>124</v>
      </c>
      <c r="O85" s="77">
        <v>122</v>
      </c>
      <c r="P85" s="77">
        <v>114</v>
      </c>
      <c r="Q85" s="77">
        <v>115</v>
      </c>
      <c r="R85" s="77">
        <v>116</v>
      </c>
      <c r="S85" s="77">
        <v>117</v>
      </c>
      <c r="T85" s="77">
        <v>118</v>
      </c>
      <c r="U85" s="77">
        <v>119</v>
      </c>
      <c r="V85" s="77">
        <v>120</v>
      </c>
      <c r="W85" s="77">
        <v>120</v>
      </c>
      <c r="X85" s="77">
        <v>121</v>
      </c>
      <c r="Y85" s="77">
        <v>122</v>
      </c>
      <c r="Z85" s="77">
        <v>122</v>
      </c>
      <c r="AA85" s="77">
        <v>123</v>
      </c>
      <c r="AB85" s="77">
        <v>123</v>
      </c>
      <c r="AC85" s="77">
        <v>124</v>
      </c>
      <c r="AD85" s="77">
        <v>124</v>
      </c>
      <c r="AE85" s="77">
        <v>125</v>
      </c>
      <c r="AF85" s="77">
        <v>125</v>
      </c>
      <c r="AG85" s="77">
        <v>125</v>
      </c>
      <c r="AH85" s="77">
        <v>125</v>
      </c>
      <c r="AI85" s="77">
        <v>125</v>
      </c>
      <c r="AJ85" s="77">
        <v>125</v>
      </c>
      <c r="AK85" s="77">
        <v>125</v>
      </c>
      <c r="AL85" s="77">
        <v>125</v>
      </c>
      <c r="AM85" s="77">
        <v>125</v>
      </c>
      <c r="AN85" s="77">
        <v>125</v>
      </c>
      <c r="AO85" s="77">
        <v>125</v>
      </c>
      <c r="AP85" s="77">
        <v>124</v>
      </c>
      <c r="AQ85" s="8"/>
    </row>
    <row r="86" spans="2:43">
      <c r="B86" s="5"/>
      <c r="D86" s="108" t="s">
        <v>83</v>
      </c>
      <c r="E86" s="50"/>
      <c r="F86" s="64" t="s">
        <v>54</v>
      </c>
      <c r="G86" s="77">
        <f t="shared" si="21"/>
        <v>14963</v>
      </c>
      <c r="H86" s="77">
        <v>0</v>
      </c>
      <c r="I86" s="77">
        <v>0</v>
      </c>
      <c r="J86" s="77">
        <v>101</v>
      </c>
      <c r="K86" s="77">
        <v>205</v>
      </c>
      <c r="L86" s="77">
        <v>314</v>
      </c>
      <c r="M86" s="77">
        <v>425</v>
      </c>
      <c r="N86" s="77">
        <v>432</v>
      </c>
      <c r="O86" s="77">
        <v>438</v>
      </c>
      <c r="P86" s="77">
        <v>444</v>
      </c>
      <c r="Q86" s="77">
        <v>450</v>
      </c>
      <c r="R86" s="77">
        <v>455</v>
      </c>
      <c r="S86" s="77">
        <v>460</v>
      </c>
      <c r="T86" s="77">
        <v>464</v>
      </c>
      <c r="U86" s="77">
        <v>468</v>
      </c>
      <c r="V86" s="77">
        <v>473</v>
      </c>
      <c r="W86" s="77">
        <v>476</v>
      </c>
      <c r="X86" s="77">
        <v>479</v>
      </c>
      <c r="Y86" s="77">
        <v>482</v>
      </c>
      <c r="Z86" s="77">
        <v>484</v>
      </c>
      <c r="AA86" s="77">
        <v>487</v>
      </c>
      <c r="AB86" s="77">
        <v>489</v>
      </c>
      <c r="AC86" s="77">
        <v>490</v>
      </c>
      <c r="AD86" s="77">
        <v>492</v>
      </c>
      <c r="AE86" s="77">
        <v>494</v>
      </c>
      <c r="AF86" s="77">
        <v>495</v>
      </c>
      <c r="AG86" s="77">
        <v>495</v>
      </c>
      <c r="AH86" s="77">
        <v>496</v>
      </c>
      <c r="AI86" s="77">
        <v>496</v>
      </c>
      <c r="AJ86" s="77">
        <v>497</v>
      </c>
      <c r="AK86" s="77">
        <v>497</v>
      </c>
      <c r="AL86" s="77">
        <v>497</v>
      </c>
      <c r="AM86" s="77">
        <v>497</v>
      </c>
      <c r="AN86" s="77">
        <v>497</v>
      </c>
      <c r="AO86" s="77">
        <v>497</v>
      </c>
      <c r="AP86" s="77">
        <v>497</v>
      </c>
      <c r="AQ86" s="8"/>
    </row>
    <row r="87" spans="2:43">
      <c r="B87" s="5"/>
      <c r="D87" s="108" t="s">
        <v>84</v>
      </c>
      <c r="E87" s="50"/>
      <c r="F87" s="64" t="s">
        <v>11</v>
      </c>
      <c r="G87" s="77">
        <f t="shared" si="21"/>
        <v>4964</v>
      </c>
      <c r="H87" s="77">
        <v>0</v>
      </c>
      <c r="I87" s="77">
        <v>0</v>
      </c>
      <c r="J87" s="77">
        <v>33</v>
      </c>
      <c r="K87" s="77">
        <v>68</v>
      </c>
      <c r="L87" s="77">
        <v>104</v>
      </c>
      <c r="M87" s="77">
        <v>141</v>
      </c>
      <c r="N87" s="77">
        <v>143</v>
      </c>
      <c r="O87" s="77">
        <v>145</v>
      </c>
      <c r="P87" s="77">
        <v>147</v>
      </c>
      <c r="Q87" s="77">
        <v>149</v>
      </c>
      <c r="R87" s="77">
        <v>151</v>
      </c>
      <c r="S87" s="77">
        <v>152</v>
      </c>
      <c r="T87" s="77">
        <v>154</v>
      </c>
      <c r="U87" s="77">
        <v>155</v>
      </c>
      <c r="V87" s="77">
        <v>157</v>
      </c>
      <c r="W87" s="77">
        <v>158</v>
      </c>
      <c r="X87" s="77">
        <v>159</v>
      </c>
      <c r="Y87" s="77">
        <v>160</v>
      </c>
      <c r="Z87" s="77">
        <v>161</v>
      </c>
      <c r="AA87" s="77">
        <v>162</v>
      </c>
      <c r="AB87" s="77">
        <v>162</v>
      </c>
      <c r="AC87" s="77">
        <v>163</v>
      </c>
      <c r="AD87" s="77">
        <v>163</v>
      </c>
      <c r="AE87" s="77">
        <v>164</v>
      </c>
      <c r="AF87" s="77">
        <v>164</v>
      </c>
      <c r="AG87" s="77">
        <v>164</v>
      </c>
      <c r="AH87" s="77">
        <v>165</v>
      </c>
      <c r="AI87" s="77">
        <v>165</v>
      </c>
      <c r="AJ87" s="77">
        <v>165</v>
      </c>
      <c r="AK87" s="77">
        <v>165</v>
      </c>
      <c r="AL87" s="77">
        <v>165</v>
      </c>
      <c r="AM87" s="77">
        <v>165</v>
      </c>
      <c r="AN87" s="77">
        <v>165</v>
      </c>
      <c r="AO87" s="77">
        <v>165</v>
      </c>
      <c r="AP87" s="77">
        <v>165</v>
      </c>
      <c r="AQ87" s="8"/>
    </row>
    <row r="88" spans="2:43">
      <c r="B88" s="5"/>
      <c r="D88" s="108" t="s">
        <v>85</v>
      </c>
      <c r="E88" s="53"/>
      <c r="F88" s="64" t="s">
        <v>15</v>
      </c>
      <c r="G88" s="77">
        <f t="shared" si="21"/>
        <v>9802</v>
      </c>
      <c r="H88" s="77">
        <v>0</v>
      </c>
      <c r="I88" s="77">
        <v>0</v>
      </c>
      <c r="J88" s="77">
        <v>66</v>
      </c>
      <c r="K88" s="77">
        <v>135</v>
      </c>
      <c r="L88" s="77">
        <v>206</v>
      </c>
      <c r="M88" s="77">
        <v>278</v>
      </c>
      <c r="N88" s="77">
        <v>283</v>
      </c>
      <c r="O88" s="77">
        <v>287</v>
      </c>
      <c r="P88" s="77">
        <v>291</v>
      </c>
      <c r="Q88" s="77">
        <v>295</v>
      </c>
      <c r="R88" s="77">
        <v>298</v>
      </c>
      <c r="S88" s="77">
        <v>301</v>
      </c>
      <c r="T88" s="77">
        <v>304</v>
      </c>
      <c r="U88" s="77">
        <v>307</v>
      </c>
      <c r="V88" s="77">
        <v>310</v>
      </c>
      <c r="W88" s="77">
        <v>312</v>
      </c>
      <c r="X88" s="77">
        <v>313</v>
      </c>
      <c r="Y88" s="77">
        <v>315</v>
      </c>
      <c r="Z88" s="77">
        <v>317</v>
      </c>
      <c r="AA88" s="77">
        <v>319</v>
      </c>
      <c r="AB88" s="77">
        <v>320</v>
      </c>
      <c r="AC88" s="77">
        <v>321</v>
      </c>
      <c r="AD88" s="77">
        <v>322</v>
      </c>
      <c r="AE88" s="77">
        <v>323</v>
      </c>
      <c r="AF88" s="77">
        <v>324</v>
      </c>
      <c r="AG88" s="77">
        <v>324</v>
      </c>
      <c r="AH88" s="77">
        <v>325</v>
      </c>
      <c r="AI88" s="77">
        <v>325</v>
      </c>
      <c r="AJ88" s="77">
        <v>325</v>
      </c>
      <c r="AK88" s="77">
        <v>326</v>
      </c>
      <c r="AL88" s="77">
        <v>326</v>
      </c>
      <c r="AM88" s="77">
        <v>326</v>
      </c>
      <c r="AN88" s="77">
        <v>326</v>
      </c>
      <c r="AO88" s="77">
        <v>326</v>
      </c>
      <c r="AP88" s="77">
        <v>326</v>
      </c>
      <c r="AQ88" s="8"/>
    </row>
    <row r="89" spans="2:43">
      <c r="B89" s="5"/>
      <c r="D89" s="108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8"/>
    </row>
    <row r="90" spans="2:43" s="22" customFormat="1">
      <c r="B90" s="5"/>
      <c r="D90" s="109"/>
      <c r="E90" s="55"/>
      <c r="F90" s="63" t="s">
        <v>57</v>
      </c>
      <c r="G90" s="76">
        <f t="shared" ref="G90:G95" si="23">SUM(H90:AP90)</f>
        <v>15677</v>
      </c>
      <c r="H90" s="76">
        <f t="shared" ref="H90:AP90" si="24">SUM(H91:H95)</f>
        <v>0</v>
      </c>
      <c r="I90" s="76">
        <f t="shared" si="24"/>
        <v>55</v>
      </c>
      <c r="J90" s="76">
        <f t="shared" si="24"/>
        <v>165</v>
      </c>
      <c r="K90" s="76">
        <f t="shared" si="24"/>
        <v>446</v>
      </c>
      <c r="L90" s="76">
        <f t="shared" si="24"/>
        <v>383</v>
      </c>
      <c r="M90" s="76">
        <f t="shared" si="24"/>
        <v>489</v>
      </c>
      <c r="N90" s="76">
        <f t="shared" si="24"/>
        <v>486</v>
      </c>
      <c r="O90" s="76">
        <f t="shared" si="24"/>
        <v>482</v>
      </c>
      <c r="P90" s="76">
        <f t="shared" si="24"/>
        <v>459</v>
      </c>
      <c r="Q90" s="76">
        <f t="shared" si="24"/>
        <v>465</v>
      </c>
      <c r="R90" s="76">
        <f t="shared" si="24"/>
        <v>467</v>
      </c>
      <c r="S90" s="76">
        <f t="shared" si="24"/>
        <v>471</v>
      </c>
      <c r="T90" s="76">
        <f t="shared" si="24"/>
        <v>473</v>
      </c>
      <c r="U90" s="76">
        <f t="shared" si="24"/>
        <v>477</v>
      </c>
      <c r="V90" s="76">
        <f t="shared" si="24"/>
        <v>480</v>
      </c>
      <c r="W90" s="76">
        <f t="shared" si="24"/>
        <v>482</v>
      </c>
      <c r="X90" s="76">
        <f t="shared" si="24"/>
        <v>484</v>
      </c>
      <c r="Y90" s="76">
        <f t="shared" si="24"/>
        <v>486</v>
      </c>
      <c r="Z90" s="76">
        <f t="shared" si="24"/>
        <v>488</v>
      </c>
      <c r="AA90" s="76">
        <f t="shared" si="24"/>
        <v>492</v>
      </c>
      <c r="AB90" s="76">
        <f t="shared" si="24"/>
        <v>493</v>
      </c>
      <c r="AC90" s="76">
        <f t="shared" si="24"/>
        <v>494</v>
      </c>
      <c r="AD90" s="76">
        <f t="shared" si="24"/>
        <v>495</v>
      </c>
      <c r="AE90" s="76">
        <f t="shared" si="24"/>
        <v>496</v>
      </c>
      <c r="AF90" s="76">
        <f t="shared" si="24"/>
        <v>497</v>
      </c>
      <c r="AG90" s="76">
        <f t="shared" si="24"/>
        <v>498</v>
      </c>
      <c r="AH90" s="76">
        <f t="shared" si="24"/>
        <v>498</v>
      </c>
      <c r="AI90" s="76">
        <f t="shared" si="24"/>
        <v>498</v>
      </c>
      <c r="AJ90" s="76">
        <f t="shared" si="24"/>
        <v>498</v>
      </c>
      <c r="AK90" s="76">
        <f t="shared" si="24"/>
        <v>498</v>
      </c>
      <c r="AL90" s="76">
        <f t="shared" si="24"/>
        <v>498</v>
      </c>
      <c r="AM90" s="76">
        <f t="shared" si="24"/>
        <v>497</v>
      </c>
      <c r="AN90" s="76">
        <f t="shared" si="24"/>
        <v>496</v>
      </c>
      <c r="AO90" s="76">
        <f t="shared" si="24"/>
        <v>496</v>
      </c>
      <c r="AP90" s="76">
        <f t="shared" si="24"/>
        <v>495</v>
      </c>
      <c r="AQ90" s="8"/>
    </row>
    <row r="91" spans="2:43">
      <c r="B91" s="5"/>
      <c r="D91" s="108" t="s">
        <v>86</v>
      </c>
      <c r="E91" s="50"/>
      <c r="F91" s="64" t="s">
        <v>52</v>
      </c>
      <c r="G91" s="77">
        <f t="shared" si="23"/>
        <v>3870</v>
      </c>
      <c r="H91" s="77">
        <v>0</v>
      </c>
      <c r="I91" s="77">
        <v>55</v>
      </c>
      <c r="J91" s="77">
        <v>69</v>
      </c>
      <c r="K91" s="77">
        <v>84</v>
      </c>
      <c r="L91" s="77">
        <v>98</v>
      </c>
      <c r="M91" s="77">
        <v>114</v>
      </c>
      <c r="N91" s="77">
        <v>114</v>
      </c>
      <c r="O91" s="77">
        <v>115</v>
      </c>
      <c r="P91" s="77">
        <v>115</v>
      </c>
      <c r="Q91" s="77">
        <v>116</v>
      </c>
      <c r="R91" s="77">
        <v>116</v>
      </c>
      <c r="S91" s="77">
        <v>117</v>
      </c>
      <c r="T91" s="77">
        <v>117</v>
      </c>
      <c r="U91" s="77">
        <v>118</v>
      </c>
      <c r="V91" s="77">
        <v>118</v>
      </c>
      <c r="W91" s="77">
        <v>119</v>
      </c>
      <c r="X91" s="77">
        <v>119</v>
      </c>
      <c r="Y91" s="77">
        <v>119</v>
      </c>
      <c r="Z91" s="77">
        <v>119</v>
      </c>
      <c r="AA91" s="77">
        <v>120</v>
      </c>
      <c r="AB91" s="77">
        <v>120</v>
      </c>
      <c r="AC91" s="77">
        <v>120</v>
      </c>
      <c r="AD91" s="77">
        <v>120</v>
      </c>
      <c r="AE91" s="77">
        <v>120</v>
      </c>
      <c r="AF91" s="77">
        <v>121</v>
      </c>
      <c r="AG91" s="77">
        <v>121</v>
      </c>
      <c r="AH91" s="77">
        <v>121</v>
      </c>
      <c r="AI91" s="77">
        <v>121</v>
      </c>
      <c r="AJ91" s="77">
        <v>121</v>
      </c>
      <c r="AK91" s="77">
        <v>121</v>
      </c>
      <c r="AL91" s="77">
        <v>121</v>
      </c>
      <c r="AM91" s="77">
        <v>121</v>
      </c>
      <c r="AN91" s="77">
        <v>120</v>
      </c>
      <c r="AO91" s="77">
        <v>120</v>
      </c>
      <c r="AP91" s="77">
        <v>120</v>
      </c>
      <c r="AQ91" s="8"/>
    </row>
    <row r="92" spans="2:43">
      <c r="B92" s="5"/>
      <c r="D92" s="108" t="s">
        <v>87</v>
      </c>
      <c r="E92" s="50"/>
      <c r="F92" s="64" t="s">
        <v>53</v>
      </c>
      <c r="G92" s="77">
        <f t="shared" si="23"/>
        <v>10240</v>
      </c>
      <c r="H92" s="77">
        <v>0</v>
      </c>
      <c r="I92" s="77">
        <v>0</v>
      </c>
      <c r="J92" s="77">
        <v>86</v>
      </c>
      <c r="K92" s="77">
        <v>340</v>
      </c>
      <c r="L92" s="77">
        <v>252</v>
      </c>
      <c r="M92" s="77">
        <v>331</v>
      </c>
      <c r="N92" s="77">
        <v>326</v>
      </c>
      <c r="O92" s="77">
        <v>321</v>
      </c>
      <c r="P92" s="77">
        <v>298</v>
      </c>
      <c r="Q92" s="77">
        <v>301</v>
      </c>
      <c r="R92" s="77">
        <v>303</v>
      </c>
      <c r="S92" s="77">
        <v>306</v>
      </c>
      <c r="T92" s="77">
        <v>308</v>
      </c>
      <c r="U92" s="77">
        <v>310</v>
      </c>
      <c r="V92" s="77">
        <v>313</v>
      </c>
      <c r="W92" s="77">
        <v>314</v>
      </c>
      <c r="X92" s="77">
        <v>316</v>
      </c>
      <c r="Y92" s="77">
        <v>317</v>
      </c>
      <c r="Z92" s="77">
        <v>319</v>
      </c>
      <c r="AA92" s="77">
        <v>320</v>
      </c>
      <c r="AB92" s="77">
        <v>321</v>
      </c>
      <c r="AC92" s="77">
        <v>322</v>
      </c>
      <c r="AD92" s="77">
        <v>323</v>
      </c>
      <c r="AE92" s="77">
        <v>324</v>
      </c>
      <c r="AF92" s="77">
        <v>324</v>
      </c>
      <c r="AG92" s="77">
        <v>325</v>
      </c>
      <c r="AH92" s="77">
        <v>325</v>
      </c>
      <c r="AI92" s="77">
        <v>325</v>
      </c>
      <c r="AJ92" s="77">
        <v>325</v>
      </c>
      <c r="AK92" s="77">
        <v>325</v>
      </c>
      <c r="AL92" s="77">
        <v>325</v>
      </c>
      <c r="AM92" s="77">
        <v>324</v>
      </c>
      <c r="AN92" s="77">
        <v>324</v>
      </c>
      <c r="AO92" s="77">
        <v>324</v>
      </c>
      <c r="AP92" s="77">
        <v>323</v>
      </c>
      <c r="AQ92" s="8"/>
    </row>
    <row r="93" spans="2:43">
      <c r="B93" s="5"/>
      <c r="D93" s="108" t="s">
        <v>88</v>
      </c>
      <c r="E93" s="50"/>
      <c r="F93" s="64" t="s">
        <v>54</v>
      </c>
      <c r="G93" s="77">
        <f t="shared" si="23"/>
        <v>786</v>
      </c>
      <c r="H93" s="77">
        <v>0</v>
      </c>
      <c r="I93" s="77">
        <v>0</v>
      </c>
      <c r="J93" s="77">
        <v>5</v>
      </c>
      <c r="K93" s="77">
        <v>11</v>
      </c>
      <c r="L93" s="77">
        <v>17</v>
      </c>
      <c r="M93" s="77">
        <v>22</v>
      </c>
      <c r="N93" s="77">
        <v>23</v>
      </c>
      <c r="O93" s="77">
        <v>23</v>
      </c>
      <c r="P93" s="77">
        <v>23</v>
      </c>
      <c r="Q93" s="77">
        <v>24</v>
      </c>
      <c r="R93" s="77">
        <v>24</v>
      </c>
      <c r="S93" s="77">
        <v>24</v>
      </c>
      <c r="T93" s="77">
        <v>24</v>
      </c>
      <c r="U93" s="77">
        <v>25</v>
      </c>
      <c r="V93" s="77">
        <v>25</v>
      </c>
      <c r="W93" s="77">
        <v>25</v>
      </c>
      <c r="X93" s="77">
        <v>25</v>
      </c>
      <c r="Y93" s="77">
        <v>25</v>
      </c>
      <c r="Z93" s="77">
        <v>25</v>
      </c>
      <c r="AA93" s="77">
        <v>26</v>
      </c>
      <c r="AB93" s="77">
        <v>26</v>
      </c>
      <c r="AC93" s="77">
        <v>26</v>
      </c>
      <c r="AD93" s="77">
        <v>26</v>
      </c>
      <c r="AE93" s="77">
        <v>26</v>
      </c>
      <c r="AF93" s="77">
        <v>26</v>
      </c>
      <c r="AG93" s="77">
        <v>26</v>
      </c>
      <c r="AH93" s="77">
        <v>26</v>
      </c>
      <c r="AI93" s="77">
        <v>26</v>
      </c>
      <c r="AJ93" s="77">
        <v>26</v>
      </c>
      <c r="AK93" s="77">
        <v>26</v>
      </c>
      <c r="AL93" s="77">
        <v>26</v>
      </c>
      <c r="AM93" s="77">
        <v>26</v>
      </c>
      <c r="AN93" s="77">
        <v>26</v>
      </c>
      <c r="AO93" s="77">
        <v>26</v>
      </c>
      <c r="AP93" s="77">
        <v>26</v>
      </c>
      <c r="AQ93" s="8"/>
    </row>
    <row r="94" spans="2:43">
      <c r="B94" s="5"/>
      <c r="D94" s="108" t="s">
        <v>89</v>
      </c>
      <c r="E94" s="50"/>
      <c r="F94" s="64" t="s">
        <v>11</v>
      </c>
      <c r="G94" s="77">
        <f t="shared" si="23"/>
        <v>266</v>
      </c>
      <c r="H94" s="77">
        <v>0</v>
      </c>
      <c r="I94" s="77">
        <v>0</v>
      </c>
      <c r="J94" s="77">
        <v>2</v>
      </c>
      <c r="K94" s="77">
        <v>4</v>
      </c>
      <c r="L94" s="77">
        <v>5</v>
      </c>
      <c r="M94" s="77">
        <v>7</v>
      </c>
      <c r="N94" s="77">
        <v>8</v>
      </c>
      <c r="O94" s="77">
        <v>8</v>
      </c>
      <c r="P94" s="77">
        <v>8</v>
      </c>
      <c r="Q94" s="77">
        <v>8</v>
      </c>
      <c r="R94" s="77">
        <v>8</v>
      </c>
      <c r="S94" s="77">
        <v>8</v>
      </c>
      <c r="T94" s="77">
        <v>8</v>
      </c>
      <c r="U94" s="77">
        <v>8</v>
      </c>
      <c r="V94" s="77">
        <v>8</v>
      </c>
      <c r="W94" s="77">
        <v>8</v>
      </c>
      <c r="X94" s="77">
        <v>8</v>
      </c>
      <c r="Y94" s="77">
        <v>8</v>
      </c>
      <c r="Z94" s="77">
        <v>8</v>
      </c>
      <c r="AA94" s="77">
        <v>9</v>
      </c>
      <c r="AB94" s="77">
        <v>9</v>
      </c>
      <c r="AC94" s="77">
        <v>9</v>
      </c>
      <c r="AD94" s="77">
        <v>9</v>
      </c>
      <c r="AE94" s="77">
        <v>9</v>
      </c>
      <c r="AF94" s="77">
        <v>9</v>
      </c>
      <c r="AG94" s="77">
        <v>9</v>
      </c>
      <c r="AH94" s="77">
        <v>9</v>
      </c>
      <c r="AI94" s="77">
        <v>9</v>
      </c>
      <c r="AJ94" s="77">
        <v>9</v>
      </c>
      <c r="AK94" s="77">
        <v>9</v>
      </c>
      <c r="AL94" s="77">
        <v>9</v>
      </c>
      <c r="AM94" s="77">
        <v>9</v>
      </c>
      <c r="AN94" s="77">
        <v>9</v>
      </c>
      <c r="AO94" s="77">
        <v>9</v>
      </c>
      <c r="AP94" s="77">
        <v>9</v>
      </c>
      <c r="AQ94" s="8"/>
    </row>
    <row r="95" spans="2:43">
      <c r="B95" s="5"/>
      <c r="D95" s="108" t="s">
        <v>90</v>
      </c>
      <c r="E95" s="53"/>
      <c r="F95" s="64" t="s">
        <v>15</v>
      </c>
      <c r="G95" s="77">
        <f t="shared" si="23"/>
        <v>515</v>
      </c>
      <c r="H95" s="77">
        <v>0</v>
      </c>
      <c r="I95" s="77">
        <v>0</v>
      </c>
      <c r="J95" s="77">
        <v>3</v>
      </c>
      <c r="K95" s="77">
        <v>7</v>
      </c>
      <c r="L95" s="77">
        <v>11</v>
      </c>
      <c r="M95" s="77">
        <v>15</v>
      </c>
      <c r="N95" s="77">
        <v>15</v>
      </c>
      <c r="O95" s="77">
        <v>15</v>
      </c>
      <c r="P95" s="77">
        <v>15</v>
      </c>
      <c r="Q95" s="77">
        <v>16</v>
      </c>
      <c r="R95" s="77">
        <v>16</v>
      </c>
      <c r="S95" s="77">
        <v>16</v>
      </c>
      <c r="T95" s="77">
        <v>16</v>
      </c>
      <c r="U95" s="77">
        <v>16</v>
      </c>
      <c r="V95" s="77">
        <v>16</v>
      </c>
      <c r="W95" s="77">
        <v>16</v>
      </c>
      <c r="X95" s="77">
        <v>16</v>
      </c>
      <c r="Y95" s="77">
        <v>17</v>
      </c>
      <c r="Z95" s="77">
        <v>17</v>
      </c>
      <c r="AA95" s="77">
        <v>17</v>
      </c>
      <c r="AB95" s="77">
        <v>17</v>
      </c>
      <c r="AC95" s="77">
        <v>17</v>
      </c>
      <c r="AD95" s="77">
        <v>17</v>
      </c>
      <c r="AE95" s="77">
        <v>17</v>
      </c>
      <c r="AF95" s="77">
        <v>17</v>
      </c>
      <c r="AG95" s="77">
        <v>17</v>
      </c>
      <c r="AH95" s="77">
        <v>17</v>
      </c>
      <c r="AI95" s="77">
        <v>17</v>
      </c>
      <c r="AJ95" s="77">
        <v>17</v>
      </c>
      <c r="AK95" s="77">
        <v>17</v>
      </c>
      <c r="AL95" s="77">
        <v>17</v>
      </c>
      <c r="AM95" s="77">
        <v>17</v>
      </c>
      <c r="AN95" s="77">
        <v>17</v>
      </c>
      <c r="AO95" s="77">
        <v>17</v>
      </c>
      <c r="AP95" s="77">
        <v>17</v>
      </c>
      <c r="AQ95" s="8"/>
    </row>
    <row r="96" spans="2:43">
      <c r="B96" s="5"/>
      <c r="D96" s="108"/>
      <c r="E96" s="59"/>
      <c r="F96" s="60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8"/>
    </row>
    <row r="97" spans="2:43">
      <c r="B97" s="5"/>
      <c r="D97" s="108"/>
      <c r="E97" s="61">
        <f>E68+1</f>
        <v>4</v>
      </c>
      <c r="F97" s="62" t="str">
        <f>LOOKUP(E97,CAPEX!$E$11:$E$17,CAPEX!$F$11:$F$17)</f>
        <v>Itaguai</v>
      </c>
      <c r="G97" s="74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8"/>
    </row>
    <row r="98" spans="2:43" s="22" customFormat="1">
      <c r="B98" s="5"/>
      <c r="D98" s="109"/>
      <c r="E98" s="55"/>
      <c r="F98" s="63" t="s">
        <v>51</v>
      </c>
      <c r="G98" s="76">
        <f t="shared" ref="G98:G103" si="25">SUM(H98:AP98)</f>
        <v>194778</v>
      </c>
      <c r="H98" s="76">
        <f t="shared" ref="H98:AP98" si="26">SUM(H99:H103)</f>
        <v>4588</v>
      </c>
      <c r="I98" s="76">
        <f t="shared" si="26"/>
        <v>4656</v>
      </c>
      <c r="J98" s="76">
        <f t="shared" si="26"/>
        <v>4803</v>
      </c>
      <c r="K98" s="76">
        <f t="shared" si="26"/>
        <v>5240</v>
      </c>
      <c r="L98" s="76">
        <f t="shared" si="26"/>
        <v>5086</v>
      </c>
      <c r="M98" s="76">
        <f t="shared" si="26"/>
        <v>5198</v>
      </c>
      <c r="N98" s="76">
        <f t="shared" si="26"/>
        <v>5889</v>
      </c>
      <c r="O98" s="76">
        <f t="shared" si="26"/>
        <v>5834</v>
      </c>
      <c r="P98" s="76">
        <f t="shared" si="26"/>
        <v>5485</v>
      </c>
      <c r="Q98" s="76">
        <f t="shared" si="26"/>
        <v>5712</v>
      </c>
      <c r="R98" s="76">
        <f t="shared" si="26"/>
        <v>5624</v>
      </c>
      <c r="S98" s="76">
        <f t="shared" si="26"/>
        <v>5652</v>
      </c>
      <c r="T98" s="76">
        <f t="shared" si="26"/>
        <v>5683</v>
      </c>
      <c r="U98" s="76">
        <f t="shared" si="26"/>
        <v>5711</v>
      </c>
      <c r="V98" s="76">
        <f t="shared" si="26"/>
        <v>5741</v>
      </c>
      <c r="W98" s="76">
        <f t="shared" si="26"/>
        <v>5750</v>
      </c>
      <c r="X98" s="76">
        <f t="shared" si="26"/>
        <v>5758</v>
      </c>
      <c r="Y98" s="76">
        <f t="shared" si="26"/>
        <v>5767</v>
      </c>
      <c r="Z98" s="76">
        <f t="shared" si="26"/>
        <v>5777</v>
      </c>
      <c r="AA98" s="76">
        <f t="shared" si="26"/>
        <v>5786</v>
      </c>
      <c r="AB98" s="76">
        <f t="shared" si="26"/>
        <v>5778</v>
      </c>
      <c r="AC98" s="76">
        <f t="shared" si="26"/>
        <v>5770</v>
      </c>
      <c r="AD98" s="76">
        <f t="shared" si="26"/>
        <v>5763</v>
      </c>
      <c r="AE98" s="76">
        <f t="shared" si="26"/>
        <v>5755</v>
      </c>
      <c r="AF98" s="76">
        <f t="shared" si="26"/>
        <v>5747</v>
      </c>
      <c r="AG98" s="76">
        <f t="shared" si="26"/>
        <v>5727</v>
      </c>
      <c r="AH98" s="76">
        <f t="shared" si="26"/>
        <v>5707</v>
      </c>
      <c r="AI98" s="76">
        <f t="shared" si="26"/>
        <v>5687</v>
      </c>
      <c r="AJ98" s="76">
        <f t="shared" si="26"/>
        <v>5667</v>
      </c>
      <c r="AK98" s="76">
        <f t="shared" si="26"/>
        <v>5646</v>
      </c>
      <c r="AL98" s="76">
        <f t="shared" si="26"/>
        <v>5617</v>
      </c>
      <c r="AM98" s="76">
        <f t="shared" si="26"/>
        <v>5588</v>
      </c>
      <c r="AN98" s="76">
        <f t="shared" si="26"/>
        <v>5558</v>
      </c>
      <c r="AO98" s="76">
        <f t="shared" si="26"/>
        <v>5529</v>
      </c>
      <c r="AP98" s="76">
        <f t="shared" si="26"/>
        <v>5499</v>
      </c>
      <c r="AQ98" s="8"/>
    </row>
    <row r="99" spans="2:43">
      <c r="B99" s="5"/>
      <c r="D99" s="108" t="s">
        <v>71</v>
      </c>
      <c r="E99" s="50"/>
      <c r="F99" s="64" t="s">
        <v>52</v>
      </c>
      <c r="G99" s="77">
        <f t="shared" si="25"/>
        <v>2835</v>
      </c>
      <c r="H99" s="77">
        <v>81</v>
      </c>
      <c r="I99" s="77">
        <v>81</v>
      </c>
      <c r="J99" s="77">
        <v>81</v>
      </c>
      <c r="K99" s="77">
        <v>81</v>
      </c>
      <c r="L99" s="77">
        <v>81</v>
      </c>
      <c r="M99" s="77">
        <v>81</v>
      </c>
      <c r="N99" s="77">
        <v>81</v>
      </c>
      <c r="O99" s="77">
        <v>81</v>
      </c>
      <c r="P99" s="77">
        <v>81</v>
      </c>
      <c r="Q99" s="77">
        <v>81</v>
      </c>
      <c r="R99" s="77">
        <v>81</v>
      </c>
      <c r="S99" s="77">
        <v>81</v>
      </c>
      <c r="T99" s="77">
        <v>81</v>
      </c>
      <c r="U99" s="77">
        <v>81</v>
      </c>
      <c r="V99" s="77">
        <v>81</v>
      </c>
      <c r="W99" s="77">
        <v>81</v>
      </c>
      <c r="X99" s="77">
        <v>81</v>
      </c>
      <c r="Y99" s="77">
        <v>81</v>
      </c>
      <c r="Z99" s="77">
        <v>81</v>
      </c>
      <c r="AA99" s="77">
        <v>81</v>
      </c>
      <c r="AB99" s="77">
        <v>81</v>
      </c>
      <c r="AC99" s="77">
        <v>81</v>
      </c>
      <c r="AD99" s="77">
        <v>81</v>
      </c>
      <c r="AE99" s="77">
        <v>81</v>
      </c>
      <c r="AF99" s="77">
        <v>81</v>
      </c>
      <c r="AG99" s="77">
        <v>81</v>
      </c>
      <c r="AH99" s="77">
        <v>81</v>
      </c>
      <c r="AI99" s="77">
        <v>81</v>
      </c>
      <c r="AJ99" s="77">
        <v>81</v>
      </c>
      <c r="AK99" s="77">
        <v>81</v>
      </c>
      <c r="AL99" s="77">
        <v>81</v>
      </c>
      <c r="AM99" s="77">
        <v>81</v>
      </c>
      <c r="AN99" s="77">
        <v>81</v>
      </c>
      <c r="AO99" s="77">
        <v>81</v>
      </c>
      <c r="AP99" s="77">
        <v>81</v>
      </c>
      <c r="AQ99" s="8"/>
    </row>
    <row r="100" spans="2:43">
      <c r="B100" s="5"/>
      <c r="D100" s="108" t="s">
        <v>72</v>
      </c>
      <c r="E100" s="50"/>
      <c r="F100" s="64" t="s">
        <v>53</v>
      </c>
      <c r="G100" s="77">
        <f t="shared" si="25"/>
        <v>180670</v>
      </c>
      <c r="H100" s="77">
        <v>4271</v>
      </c>
      <c r="I100" s="77">
        <v>4333</v>
      </c>
      <c r="J100" s="77">
        <v>4466</v>
      </c>
      <c r="K100" s="77">
        <v>4889</v>
      </c>
      <c r="L100" s="77">
        <v>4720</v>
      </c>
      <c r="M100" s="77">
        <v>4819</v>
      </c>
      <c r="N100" s="77">
        <v>5504</v>
      </c>
      <c r="O100" s="77">
        <v>5444</v>
      </c>
      <c r="P100" s="77">
        <v>5091</v>
      </c>
      <c r="Q100" s="77">
        <v>5313</v>
      </c>
      <c r="R100" s="77">
        <v>5221</v>
      </c>
      <c r="S100" s="77">
        <v>5247</v>
      </c>
      <c r="T100" s="77">
        <v>5274</v>
      </c>
      <c r="U100" s="77">
        <v>5300</v>
      </c>
      <c r="V100" s="77">
        <v>5326</v>
      </c>
      <c r="W100" s="77">
        <v>5334</v>
      </c>
      <c r="X100" s="77">
        <v>5341</v>
      </c>
      <c r="Y100" s="77">
        <v>5349</v>
      </c>
      <c r="Z100" s="77">
        <v>5356</v>
      </c>
      <c r="AA100" s="77">
        <v>5364</v>
      </c>
      <c r="AB100" s="77">
        <v>5356</v>
      </c>
      <c r="AC100" s="77">
        <v>5348</v>
      </c>
      <c r="AD100" s="77">
        <v>5341</v>
      </c>
      <c r="AE100" s="77">
        <v>5333</v>
      </c>
      <c r="AF100" s="77">
        <v>5325</v>
      </c>
      <c r="AG100" s="77">
        <v>5305</v>
      </c>
      <c r="AH100" s="77">
        <v>5285</v>
      </c>
      <c r="AI100" s="77">
        <v>5265</v>
      </c>
      <c r="AJ100" s="77">
        <v>5245</v>
      </c>
      <c r="AK100" s="77">
        <v>5224</v>
      </c>
      <c r="AL100" s="77">
        <v>5195</v>
      </c>
      <c r="AM100" s="77">
        <v>5166</v>
      </c>
      <c r="AN100" s="77">
        <v>5136</v>
      </c>
      <c r="AO100" s="77">
        <v>5107</v>
      </c>
      <c r="AP100" s="77">
        <v>5077</v>
      </c>
      <c r="AQ100" s="8"/>
    </row>
    <row r="101" spans="2:43">
      <c r="B101" s="5"/>
      <c r="D101" s="108" t="s">
        <v>73</v>
      </c>
      <c r="E101" s="50"/>
      <c r="F101" s="64" t="s">
        <v>54</v>
      </c>
      <c r="G101" s="77">
        <f t="shared" si="25"/>
        <v>5680</v>
      </c>
      <c r="H101" s="77">
        <v>119</v>
      </c>
      <c r="I101" s="77">
        <v>122</v>
      </c>
      <c r="J101" s="77">
        <v>129</v>
      </c>
      <c r="K101" s="77">
        <v>136</v>
      </c>
      <c r="L101" s="77">
        <v>143</v>
      </c>
      <c r="M101" s="77">
        <v>150</v>
      </c>
      <c r="N101" s="77">
        <v>153</v>
      </c>
      <c r="O101" s="77">
        <v>155</v>
      </c>
      <c r="P101" s="77">
        <v>158</v>
      </c>
      <c r="Q101" s="77">
        <v>160</v>
      </c>
      <c r="R101" s="77">
        <v>162</v>
      </c>
      <c r="S101" s="77">
        <v>163</v>
      </c>
      <c r="T101" s="77">
        <v>165</v>
      </c>
      <c r="U101" s="77">
        <v>166</v>
      </c>
      <c r="V101" s="77">
        <v>168</v>
      </c>
      <c r="W101" s="77">
        <v>169</v>
      </c>
      <c r="X101" s="77">
        <v>169</v>
      </c>
      <c r="Y101" s="77">
        <v>170</v>
      </c>
      <c r="Z101" s="77">
        <v>171</v>
      </c>
      <c r="AA101" s="77">
        <v>172</v>
      </c>
      <c r="AB101" s="77">
        <v>172</v>
      </c>
      <c r="AC101" s="77">
        <v>172</v>
      </c>
      <c r="AD101" s="77">
        <v>172</v>
      </c>
      <c r="AE101" s="77">
        <v>172</v>
      </c>
      <c r="AF101" s="77">
        <v>172</v>
      </c>
      <c r="AG101" s="77">
        <v>172</v>
      </c>
      <c r="AH101" s="77">
        <v>172</v>
      </c>
      <c r="AI101" s="77">
        <v>172</v>
      </c>
      <c r="AJ101" s="77">
        <v>172</v>
      </c>
      <c r="AK101" s="77">
        <v>172</v>
      </c>
      <c r="AL101" s="77">
        <v>172</v>
      </c>
      <c r="AM101" s="77">
        <v>172</v>
      </c>
      <c r="AN101" s="77">
        <v>172</v>
      </c>
      <c r="AO101" s="77">
        <v>172</v>
      </c>
      <c r="AP101" s="77">
        <v>172</v>
      </c>
      <c r="AQ101" s="8"/>
    </row>
    <row r="102" spans="2:43">
      <c r="B102" s="5"/>
      <c r="D102" s="108" t="s">
        <v>74</v>
      </c>
      <c r="E102" s="50"/>
      <c r="F102" s="64" t="s">
        <v>11</v>
      </c>
      <c r="G102" s="77">
        <f t="shared" si="25"/>
        <v>1884</v>
      </c>
      <c r="H102" s="77">
        <v>39</v>
      </c>
      <c r="I102" s="77">
        <v>40</v>
      </c>
      <c r="J102" s="77">
        <v>43</v>
      </c>
      <c r="K102" s="77">
        <v>45</v>
      </c>
      <c r="L102" s="77">
        <v>48</v>
      </c>
      <c r="M102" s="77">
        <v>50</v>
      </c>
      <c r="N102" s="77">
        <v>51</v>
      </c>
      <c r="O102" s="77">
        <v>52</v>
      </c>
      <c r="P102" s="77">
        <v>52</v>
      </c>
      <c r="Q102" s="77">
        <v>53</v>
      </c>
      <c r="R102" s="77">
        <v>54</v>
      </c>
      <c r="S102" s="77">
        <v>54</v>
      </c>
      <c r="T102" s="77">
        <v>55</v>
      </c>
      <c r="U102" s="77">
        <v>55</v>
      </c>
      <c r="V102" s="77">
        <v>56</v>
      </c>
      <c r="W102" s="77">
        <v>56</v>
      </c>
      <c r="X102" s="77">
        <v>56</v>
      </c>
      <c r="Y102" s="77">
        <v>56</v>
      </c>
      <c r="Z102" s="77">
        <v>57</v>
      </c>
      <c r="AA102" s="77">
        <v>57</v>
      </c>
      <c r="AB102" s="77">
        <v>57</v>
      </c>
      <c r="AC102" s="77">
        <v>57</v>
      </c>
      <c r="AD102" s="77">
        <v>57</v>
      </c>
      <c r="AE102" s="77">
        <v>57</v>
      </c>
      <c r="AF102" s="77">
        <v>57</v>
      </c>
      <c r="AG102" s="77">
        <v>57</v>
      </c>
      <c r="AH102" s="77">
        <v>57</v>
      </c>
      <c r="AI102" s="77">
        <v>57</v>
      </c>
      <c r="AJ102" s="77">
        <v>57</v>
      </c>
      <c r="AK102" s="77">
        <v>57</v>
      </c>
      <c r="AL102" s="77">
        <v>57</v>
      </c>
      <c r="AM102" s="77">
        <v>57</v>
      </c>
      <c r="AN102" s="77">
        <v>57</v>
      </c>
      <c r="AO102" s="77">
        <v>57</v>
      </c>
      <c r="AP102" s="77">
        <v>57</v>
      </c>
      <c r="AQ102" s="8"/>
    </row>
    <row r="103" spans="2:43">
      <c r="B103" s="5"/>
      <c r="D103" s="108" t="s">
        <v>75</v>
      </c>
      <c r="E103" s="53"/>
      <c r="F103" s="64" t="s">
        <v>15</v>
      </c>
      <c r="G103" s="77">
        <f t="shared" si="25"/>
        <v>3709</v>
      </c>
      <c r="H103" s="77">
        <v>78</v>
      </c>
      <c r="I103" s="77">
        <v>80</v>
      </c>
      <c r="J103" s="77">
        <v>84</v>
      </c>
      <c r="K103" s="77">
        <v>89</v>
      </c>
      <c r="L103" s="77">
        <v>94</v>
      </c>
      <c r="M103" s="77">
        <v>98</v>
      </c>
      <c r="N103" s="77">
        <v>100</v>
      </c>
      <c r="O103" s="77">
        <v>102</v>
      </c>
      <c r="P103" s="77">
        <v>103</v>
      </c>
      <c r="Q103" s="77">
        <v>105</v>
      </c>
      <c r="R103" s="77">
        <v>106</v>
      </c>
      <c r="S103" s="77">
        <v>107</v>
      </c>
      <c r="T103" s="77">
        <v>108</v>
      </c>
      <c r="U103" s="77">
        <v>109</v>
      </c>
      <c r="V103" s="77">
        <v>110</v>
      </c>
      <c r="W103" s="77">
        <v>110</v>
      </c>
      <c r="X103" s="77">
        <v>111</v>
      </c>
      <c r="Y103" s="77">
        <v>111</v>
      </c>
      <c r="Z103" s="77">
        <v>112</v>
      </c>
      <c r="AA103" s="77">
        <v>112</v>
      </c>
      <c r="AB103" s="77">
        <v>112</v>
      </c>
      <c r="AC103" s="77">
        <v>112</v>
      </c>
      <c r="AD103" s="77">
        <v>112</v>
      </c>
      <c r="AE103" s="77">
        <v>112</v>
      </c>
      <c r="AF103" s="77">
        <v>112</v>
      </c>
      <c r="AG103" s="77">
        <v>112</v>
      </c>
      <c r="AH103" s="77">
        <v>112</v>
      </c>
      <c r="AI103" s="77">
        <v>112</v>
      </c>
      <c r="AJ103" s="77">
        <v>112</v>
      </c>
      <c r="AK103" s="77">
        <v>112</v>
      </c>
      <c r="AL103" s="77">
        <v>112</v>
      </c>
      <c r="AM103" s="77">
        <v>112</v>
      </c>
      <c r="AN103" s="77">
        <v>112</v>
      </c>
      <c r="AO103" s="77">
        <v>112</v>
      </c>
      <c r="AP103" s="77">
        <v>112</v>
      </c>
      <c r="AQ103" s="8"/>
    </row>
    <row r="104" spans="2:43">
      <c r="B104" s="5"/>
      <c r="D104" s="108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8"/>
    </row>
    <row r="105" spans="2:43" s="22" customFormat="1">
      <c r="B105" s="5"/>
      <c r="D105" s="109"/>
      <c r="E105" s="55"/>
      <c r="F105" s="63" t="s">
        <v>55</v>
      </c>
      <c r="G105" s="76">
        <f t="shared" ref="G105:G110" si="27">SUM(H105:AP105)</f>
        <v>214237</v>
      </c>
      <c r="H105" s="76">
        <f t="shared" ref="H105:AP105" si="28">SUM(H106:H110)</f>
        <v>4480</v>
      </c>
      <c r="I105" s="76">
        <f t="shared" si="28"/>
        <v>4587</v>
      </c>
      <c r="J105" s="76">
        <f t="shared" si="28"/>
        <v>4857</v>
      </c>
      <c r="K105" s="76">
        <f t="shared" si="28"/>
        <v>5133</v>
      </c>
      <c r="L105" s="76">
        <f t="shared" si="28"/>
        <v>5415</v>
      </c>
      <c r="M105" s="76">
        <f t="shared" si="28"/>
        <v>5677</v>
      </c>
      <c r="N105" s="76">
        <f t="shared" si="28"/>
        <v>5769</v>
      </c>
      <c r="O105" s="76">
        <f t="shared" si="28"/>
        <v>5863</v>
      </c>
      <c r="P105" s="76">
        <f t="shared" si="28"/>
        <v>5955</v>
      </c>
      <c r="Q105" s="76">
        <f t="shared" si="28"/>
        <v>6049</v>
      </c>
      <c r="R105" s="76">
        <f t="shared" si="28"/>
        <v>6107</v>
      </c>
      <c r="S105" s="76">
        <f t="shared" si="28"/>
        <v>6164</v>
      </c>
      <c r="T105" s="76">
        <f t="shared" si="28"/>
        <v>6224</v>
      </c>
      <c r="U105" s="76">
        <f t="shared" si="28"/>
        <v>6282</v>
      </c>
      <c r="V105" s="76">
        <f t="shared" si="28"/>
        <v>6339</v>
      </c>
      <c r="W105" s="76">
        <f t="shared" si="28"/>
        <v>6367</v>
      </c>
      <c r="X105" s="76">
        <f t="shared" si="28"/>
        <v>6394</v>
      </c>
      <c r="Y105" s="76">
        <f t="shared" si="28"/>
        <v>6421</v>
      </c>
      <c r="Z105" s="76">
        <f t="shared" si="28"/>
        <v>6449</v>
      </c>
      <c r="AA105" s="76">
        <f t="shared" si="28"/>
        <v>6475</v>
      </c>
      <c r="AB105" s="76">
        <f t="shared" si="28"/>
        <v>6476</v>
      </c>
      <c r="AC105" s="76">
        <f t="shared" si="28"/>
        <v>6479</v>
      </c>
      <c r="AD105" s="76">
        <f t="shared" si="28"/>
        <v>6480</v>
      </c>
      <c r="AE105" s="76">
        <f t="shared" si="28"/>
        <v>6482</v>
      </c>
      <c r="AF105" s="76">
        <f t="shared" si="28"/>
        <v>6483</v>
      </c>
      <c r="AG105" s="76">
        <f t="shared" si="28"/>
        <v>6483</v>
      </c>
      <c r="AH105" s="76">
        <f t="shared" si="28"/>
        <v>6483</v>
      </c>
      <c r="AI105" s="76">
        <f t="shared" si="28"/>
        <v>6483</v>
      </c>
      <c r="AJ105" s="76">
        <f t="shared" si="28"/>
        <v>6483</v>
      </c>
      <c r="AK105" s="76">
        <f t="shared" si="28"/>
        <v>6483</v>
      </c>
      <c r="AL105" s="76">
        <f t="shared" si="28"/>
        <v>6483</v>
      </c>
      <c r="AM105" s="76">
        <f t="shared" si="28"/>
        <v>6483</v>
      </c>
      <c r="AN105" s="76">
        <f t="shared" si="28"/>
        <v>6483</v>
      </c>
      <c r="AO105" s="76">
        <f t="shared" si="28"/>
        <v>6483</v>
      </c>
      <c r="AP105" s="76">
        <f t="shared" si="28"/>
        <v>6483</v>
      </c>
      <c r="AQ105" s="8"/>
    </row>
    <row r="106" spans="2:43">
      <c r="B106" s="5"/>
      <c r="D106" s="108" t="s">
        <v>76</v>
      </c>
      <c r="E106" s="50"/>
      <c r="F106" s="64" t="s">
        <v>52</v>
      </c>
      <c r="G106" s="77">
        <f t="shared" si="27"/>
        <v>0</v>
      </c>
      <c r="H106" s="77">
        <v>0</v>
      </c>
      <c r="I106" s="77">
        <v>0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0</v>
      </c>
      <c r="W106" s="77">
        <v>0</v>
      </c>
      <c r="X106" s="77">
        <v>0</v>
      </c>
      <c r="Y106" s="77">
        <v>0</v>
      </c>
      <c r="Z106" s="77">
        <v>0</v>
      </c>
      <c r="AA106" s="77">
        <v>0</v>
      </c>
      <c r="AB106" s="77">
        <v>0</v>
      </c>
      <c r="AC106" s="77">
        <v>0</v>
      </c>
      <c r="AD106" s="77">
        <v>0</v>
      </c>
      <c r="AE106" s="77">
        <v>0</v>
      </c>
      <c r="AF106" s="77">
        <v>0</v>
      </c>
      <c r="AG106" s="77">
        <v>0</v>
      </c>
      <c r="AH106" s="77">
        <v>0</v>
      </c>
      <c r="AI106" s="77">
        <v>0</v>
      </c>
      <c r="AJ106" s="77">
        <v>0</v>
      </c>
      <c r="AK106" s="77">
        <v>0</v>
      </c>
      <c r="AL106" s="77">
        <v>0</v>
      </c>
      <c r="AM106" s="77">
        <v>0</v>
      </c>
      <c r="AN106" s="77">
        <v>0</v>
      </c>
      <c r="AO106" s="77">
        <v>0</v>
      </c>
      <c r="AP106" s="77">
        <v>0</v>
      </c>
      <c r="AQ106" s="8"/>
    </row>
    <row r="107" spans="2:43">
      <c r="B107" s="5"/>
      <c r="D107" s="108" t="s">
        <v>77</v>
      </c>
      <c r="E107" s="50"/>
      <c r="F107" s="64" t="s">
        <v>53</v>
      </c>
      <c r="G107" s="77">
        <f t="shared" si="27"/>
        <v>0</v>
      </c>
      <c r="H107" s="77">
        <v>0</v>
      </c>
      <c r="I107" s="77">
        <v>0</v>
      </c>
      <c r="J107" s="77">
        <v>0</v>
      </c>
      <c r="K107" s="77">
        <v>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  <c r="W107" s="77">
        <v>0</v>
      </c>
      <c r="X107" s="77">
        <v>0</v>
      </c>
      <c r="Y107" s="77">
        <v>0</v>
      </c>
      <c r="Z107" s="77">
        <v>0</v>
      </c>
      <c r="AA107" s="77">
        <v>0</v>
      </c>
      <c r="AB107" s="77">
        <v>0</v>
      </c>
      <c r="AC107" s="77">
        <v>0</v>
      </c>
      <c r="AD107" s="77">
        <v>0</v>
      </c>
      <c r="AE107" s="77">
        <v>0</v>
      </c>
      <c r="AF107" s="77">
        <v>0</v>
      </c>
      <c r="AG107" s="77">
        <v>0</v>
      </c>
      <c r="AH107" s="77">
        <v>0</v>
      </c>
      <c r="AI107" s="77">
        <v>0</v>
      </c>
      <c r="AJ107" s="77">
        <v>0</v>
      </c>
      <c r="AK107" s="77">
        <v>0</v>
      </c>
      <c r="AL107" s="77">
        <v>0</v>
      </c>
      <c r="AM107" s="77">
        <v>0</v>
      </c>
      <c r="AN107" s="77">
        <v>0</v>
      </c>
      <c r="AO107" s="77">
        <v>0</v>
      </c>
      <c r="AP107" s="77">
        <v>0</v>
      </c>
      <c r="AQ107" s="8"/>
    </row>
    <row r="108" spans="2:43">
      <c r="B108" s="5"/>
      <c r="D108" s="108" t="s">
        <v>78</v>
      </c>
      <c r="E108" s="50"/>
      <c r="F108" s="64" t="s">
        <v>54</v>
      </c>
      <c r="G108" s="77">
        <f t="shared" si="27"/>
        <v>107849</v>
      </c>
      <c r="H108" s="77">
        <v>2255</v>
      </c>
      <c r="I108" s="77">
        <v>2309</v>
      </c>
      <c r="J108" s="77">
        <v>2445</v>
      </c>
      <c r="K108" s="77">
        <v>2584</v>
      </c>
      <c r="L108" s="77">
        <v>2726</v>
      </c>
      <c r="M108" s="77">
        <v>2858</v>
      </c>
      <c r="N108" s="77">
        <v>2904</v>
      </c>
      <c r="O108" s="77">
        <v>2951</v>
      </c>
      <c r="P108" s="77">
        <v>2998</v>
      </c>
      <c r="Q108" s="77">
        <v>3045</v>
      </c>
      <c r="R108" s="77">
        <v>3074</v>
      </c>
      <c r="S108" s="77">
        <v>3103</v>
      </c>
      <c r="T108" s="77">
        <v>3133</v>
      </c>
      <c r="U108" s="77">
        <v>3162</v>
      </c>
      <c r="V108" s="77">
        <v>3191</v>
      </c>
      <c r="W108" s="77">
        <v>3205</v>
      </c>
      <c r="X108" s="77">
        <v>3219</v>
      </c>
      <c r="Y108" s="77">
        <v>3232</v>
      </c>
      <c r="Z108" s="77">
        <v>3246</v>
      </c>
      <c r="AA108" s="77">
        <v>3259</v>
      </c>
      <c r="AB108" s="77">
        <v>3260</v>
      </c>
      <c r="AC108" s="77">
        <v>3261</v>
      </c>
      <c r="AD108" s="77">
        <v>3262</v>
      </c>
      <c r="AE108" s="77">
        <v>3263</v>
      </c>
      <c r="AF108" s="77">
        <v>3264</v>
      </c>
      <c r="AG108" s="77">
        <v>3264</v>
      </c>
      <c r="AH108" s="77">
        <v>3264</v>
      </c>
      <c r="AI108" s="77">
        <v>3264</v>
      </c>
      <c r="AJ108" s="77">
        <v>3264</v>
      </c>
      <c r="AK108" s="77">
        <v>3264</v>
      </c>
      <c r="AL108" s="77">
        <v>3264</v>
      </c>
      <c r="AM108" s="77">
        <v>3264</v>
      </c>
      <c r="AN108" s="77">
        <v>3264</v>
      </c>
      <c r="AO108" s="77">
        <v>3264</v>
      </c>
      <c r="AP108" s="77">
        <v>3264</v>
      </c>
      <c r="AQ108" s="8"/>
    </row>
    <row r="109" spans="2:43">
      <c r="B109" s="5"/>
      <c r="D109" s="108" t="s">
        <v>79</v>
      </c>
      <c r="E109" s="50"/>
      <c r="F109" s="64" t="s">
        <v>11</v>
      </c>
      <c r="G109" s="77">
        <f t="shared" si="27"/>
        <v>35764</v>
      </c>
      <c r="H109" s="77">
        <v>748</v>
      </c>
      <c r="I109" s="77">
        <v>766</v>
      </c>
      <c r="J109" s="77">
        <v>811</v>
      </c>
      <c r="K109" s="77">
        <v>857</v>
      </c>
      <c r="L109" s="77">
        <v>904</v>
      </c>
      <c r="M109" s="77">
        <v>948</v>
      </c>
      <c r="N109" s="77">
        <v>963</v>
      </c>
      <c r="O109" s="77">
        <v>979</v>
      </c>
      <c r="P109" s="77">
        <v>994</v>
      </c>
      <c r="Q109" s="77">
        <v>1010</v>
      </c>
      <c r="R109" s="77">
        <v>1020</v>
      </c>
      <c r="S109" s="77">
        <v>1029</v>
      </c>
      <c r="T109" s="77">
        <v>1039</v>
      </c>
      <c r="U109" s="77">
        <v>1049</v>
      </c>
      <c r="V109" s="77">
        <v>1058</v>
      </c>
      <c r="W109" s="77">
        <v>1063</v>
      </c>
      <c r="X109" s="77">
        <v>1067</v>
      </c>
      <c r="Y109" s="77">
        <v>1072</v>
      </c>
      <c r="Z109" s="77">
        <v>1077</v>
      </c>
      <c r="AA109" s="77">
        <v>1081</v>
      </c>
      <c r="AB109" s="77">
        <v>1081</v>
      </c>
      <c r="AC109" s="77">
        <v>1082</v>
      </c>
      <c r="AD109" s="77">
        <v>1082</v>
      </c>
      <c r="AE109" s="77">
        <v>1082</v>
      </c>
      <c r="AF109" s="77">
        <v>1082</v>
      </c>
      <c r="AG109" s="77">
        <v>1082</v>
      </c>
      <c r="AH109" s="77">
        <v>1082</v>
      </c>
      <c r="AI109" s="77">
        <v>1082</v>
      </c>
      <c r="AJ109" s="77">
        <v>1082</v>
      </c>
      <c r="AK109" s="77">
        <v>1082</v>
      </c>
      <c r="AL109" s="77">
        <v>1082</v>
      </c>
      <c r="AM109" s="77">
        <v>1082</v>
      </c>
      <c r="AN109" s="77">
        <v>1082</v>
      </c>
      <c r="AO109" s="77">
        <v>1082</v>
      </c>
      <c r="AP109" s="77">
        <v>1082</v>
      </c>
      <c r="AQ109" s="8"/>
    </row>
    <row r="110" spans="2:43">
      <c r="B110" s="5"/>
      <c r="D110" s="108" t="s">
        <v>80</v>
      </c>
      <c r="E110" s="53"/>
      <c r="F110" s="64" t="s">
        <v>15</v>
      </c>
      <c r="G110" s="77">
        <f t="shared" si="27"/>
        <v>70624</v>
      </c>
      <c r="H110" s="77">
        <v>1477</v>
      </c>
      <c r="I110" s="77">
        <v>1512</v>
      </c>
      <c r="J110" s="77">
        <v>1601</v>
      </c>
      <c r="K110" s="77">
        <v>1692</v>
      </c>
      <c r="L110" s="77">
        <v>1785</v>
      </c>
      <c r="M110" s="77">
        <v>1871</v>
      </c>
      <c r="N110" s="77">
        <v>1902</v>
      </c>
      <c r="O110" s="77">
        <v>1933</v>
      </c>
      <c r="P110" s="77">
        <v>1963</v>
      </c>
      <c r="Q110" s="77">
        <v>1994</v>
      </c>
      <c r="R110" s="77">
        <v>2013</v>
      </c>
      <c r="S110" s="77">
        <v>2032</v>
      </c>
      <c r="T110" s="77">
        <v>2052</v>
      </c>
      <c r="U110" s="77">
        <v>2071</v>
      </c>
      <c r="V110" s="77">
        <v>2090</v>
      </c>
      <c r="W110" s="77">
        <v>2099</v>
      </c>
      <c r="X110" s="77">
        <v>2108</v>
      </c>
      <c r="Y110" s="77">
        <v>2117</v>
      </c>
      <c r="Z110" s="77">
        <v>2126</v>
      </c>
      <c r="AA110" s="77">
        <v>2135</v>
      </c>
      <c r="AB110" s="77">
        <v>2135</v>
      </c>
      <c r="AC110" s="77">
        <v>2136</v>
      </c>
      <c r="AD110" s="77">
        <v>2136</v>
      </c>
      <c r="AE110" s="77">
        <v>2137</v>
      </c>
      <c r="AF110" s="77">
        <v>2137</v>
      </c>
      <c r="AG110" s="77">
        <v>2137</v>
      </c>
      <c r="AH110" s="77">
        <v>2137</v>
      </c>
      <c r="AI110" s="77">
        <v>2137</v>
      </c>
      <c r="AJ110" s="77">
        <v>2137</v>
      </c>
      <c r="AK110" s="77">
        <v>2137</v>
      </c>
      <c r="AL110" s="77">
        <v>2137</v>
      </c>
      <c r="AM110" s="77">
        <v>2137</v>
      </c>
      <c r="AN110" s="77">
        <v>2137</v>
      </c>
      <c r="AO110" s="77">
        <v>2137</v>
      </c>
      <c r="AP110" s="77">
        <v>2137</v>
      </c>
      <c r="AQ110" s="8"/>
    </row>
    <row r="111" spans="2:43">
      <c r="B111" s="5"/>
      <c r="D111" s="108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8"/>
    </row>
    <row r="112" spans="2:43" s="22" customFormat="1">
      <c r="B112" s="5"/>
      <c r="D112" s="109"/>
      <c r="E112" s="55"/>
      <c r="F112" s="63" t="s">
        <v>56</v>
      </c>
      <c r="G112" s="76">
        <f t="shared" ref="G112:G117" si="29">SUM(H112:AP112)</f>
        <v>198432</v>
      </c>
      <c r="H112" s="76">
        <f t="shared" ref="H112:AP112" si="30">SUM(H113:H117)</f>
        <v>2124</v>
      </c>
      <c r="I112" s="76">
        <f t="shared" si="30"/>
        <v>2183</v>
      </c>
      <c r="J112" s="76">
        <f t="shared" si="30"/>
        <v>2890</v>
      </c>
      <c r="K112" s="76">
        <f t="shared" si="30"/>
        <v>3665</v>
      </c>
      <c r="L112" s="76">
        <f t="shared" si="30"/>
        <v>4431</v>
      </c>
      <c r="M112" s="76">
        <f t="shared" si="30"/>
        <v>5262</v>
      </c>
      <c r="N112" s="76">
        <f t="shared" si="30"/>
        <v>5480</v>
      </c>
      <c r="O112" s="76">
        <f t="shared" si="30"/>
        <v>5715</v>
      </c>
      <c r="P112" s="76">
        <f t="shared" si="30"/>
        <v>5773</v>
      </c>
      <c r="Q112" s="76">
        <f t="shared" si="30"/>
        <v>5870</v>
      </c>
      <c r="R112" s="76">
        <f t="shared" si="30"/>
        <v>5916</v>
      </c>
      <c r="S112" s="76">
        <f t="shared" si="30"/>
        <v>5971</v>
      </c>
      <c r="T112" s="76">
        <f t="shared" si="30"/>
        <v>6025</v>
      </c>
      <c r="U112" s="76">
        <f t="shared" si="30"/>
        <v>6079</v>
      </c>
      <c r="V112" s="76">
        <f t="shared" si="30"/>
        <v>6135</v>
      </c>
      <c r="W112" s="76">
        <f t="shared" si="30"/>
        <v>6160</v>
      </c>
      <c r="X112" s="76">
        <f t="shared" si="30"/>
        <v>6184</v>
      </c>
      <c r="Y112" s="76">
        <f t="shared" si="30"/>
        <v>6210</v>
      </c>
      <c r="Z112" s="76">
        <f t="shared" si="30"/>
        <v>6234</v>
      </c>
      <c r="AA112" s="76">
        <f t="shared" si="30"/>
        <v>6259</v>
      </c>
      <c r="AB112" s="76">
        <f t="shared" si="30"/>
        <v>6261</v>
      </c>
      <c r="AC112" s="76">
        <f t="shared" si="30"/>
        <v>6262</v>
      </c>
      <c r="AD112" s="76">
        <f t="shared" si="30"/>
        <v>6263</v>
      </c>
      <c r="AE112" s="76">
        <f t="shared" si="30"/>
        <v>6264</v>
      </c>
      <c r="AF112" s="76">
        <f t="shared" si="30"/>
        <v>6264</v>
      </c>
      <c r="AG112" s="76">
        <f t="shared" si="30"/>
        <v>6263</v>
      </c>
      <c r="AH112" s="76">
        <f t="shared" si="30"/>
        <v>6261</v>
      </c>
      <c r="AI112" s="76">
        <f t="shared" si="30"/>
        <v>6260</v>
      </c>
      <c r="AJ112" s="76">
        <f t="shared" si="30"/>
        <v>6258</v>
      </c>
      <c r="AK112" s="76">
        <f t="shared" si="30"/>
        <v>6257</v>
      </c>
      <c r="AL112" s="76">
        <f t="shared" si="30"/>
        <v>6255</v>
      </c>
      <c r="AM112" s="76">
        <f t="shared" si="30"/>
        <v>6253</v>
      </c>
      <c r="AN112" s="76">
        <f t="shared" si="30"/>
        <v>6251</v>
      </c>
      <c r="AO112" s="76">
        <f t="shared" si="30"/>
        <v>6248</v>
      </c>
      <c r="AP112" s="76">
        <f t="shared" si="30"/>
        <v>6246</v>
      </c>
      <c r="AQ112" s="8"/>
    </row>
    <row r="113" spans="2:43">
      <c r="B113" s="5"/>
      <c r="D113" s="108" t="s">
        <v>81</v>
      </c>
      <c r="E113" s="50"/>
      <c r="F113" s="64" t="s">
        <v>52</v>
      </c>
      <c r="G113" s="77">
        <f t="shared" si="29"/>
        <v>0</v>
      </c>
      <c r="H113" s="77">
        <v>0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0</v>
      </c>
      <c r="T113" s="77">
        <v>0</v>
      </c>
      <c r="U113" s="77">
        <v>0</v>
      </c>
      <c r="V113" s="77">
        <v>0</v>
      </c>
      <c r="W113" s="77">
        <v>0</v>
      </c>
      <c r="X113" s="77">
        <v>0</v>
      </c>
      <c r="Y113" s="77">
        <v>0</v>
      </c>
      <c r="Z113" s="77">
        <v>0</v>
      </c>
      <c r="AA113" s="77">
        <v>0</v>
      </c>
      <c r="AB113" s="77">
        <v>0</v>
      </c>
      <c r="AC113" s="77">
        <v>0</v>
      </c>
      <c r="AD113" s="77">
        <v>0</v>
      </c>
      <c r="AE113" s="77">
        <v>0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  <c r="AO113" s="77">
        <v>0</v>
      </c>
      <c r="AP113" s="77">
        <v>0</v>
      </c>
      <c r="AQ113" s="8"/>
    </row>
    <row r="114" spans="2:43">
      <c r="B114" s="5"/>
      <c r="D114" s="108" t="s">
        <v>82</v>
      </c>
      <c r="E114" s="50"/>
      <c r="F114" s="64" t="s">
        <v>53</v>
      </c>
      <c r="G114" s="77">
        <f t="shared" si="29"/>
        <v>11143</v>
      </c>
      <c r="H114" s="77">
        <v>0</v>
      </c>
      <c r="I114" s="77">
        <v>8</v>
      </c>
      <c r="J114" s="77">
        <v>10</v>
      </c>
      <c r="K114" s="77">
        <v>49</v>
      </c>
      <c r="L114" s="77">
        <v>51</v>
      </c>
      <c r="M114" s="77">
        <v>114</v>
      </c>
      <c r="N114" s="77">
        <v>247</v>
      </c>
      <c r="O114" s="77">
        <v>398</v>
      </c>
      <c r="P114" s="77">
        <v>371</v>
      </c>
      <c r="Q114" s="77">
        <v>385</v>
      </c>
      <c r="R114" s="77">
        <v>377</v>
      </c>
      <c r="S114" s="77">
        <v>379</v>
      </c>
      <c r="T114" s="77">
        <v>381</v>
      </c>
      <c r="U114" s="77">
        <v>382</v>
      </c>
      <c r="V114" s="77">
        <v>384</v>
      </c>
      <c r="W114" s="77">
        <v>385</v>
      </c>
      <c r="X114" s="77">
        <v>385</v>
      </c>
      <c r="Y114" s="77">
        <v>386</v>
      </c>
      <c r="Z114" s="77">
        <v>386</v>
      </c>
      <c r="AA114" s="77">
        <v>387</v>
      </c>
      <c r="AB114" s="77">
        <v>386</v>
      </c>
      <c r="AC114" s="77">
        <v>386</v>
      </c>
      <c r="AD114" s="77">
        <v>385</v>
      </c>
      <c r="AE114" s="77">
        <v>385</v>
      </c>
      <c r="AF114" s="77">
        <v>384</v>
      </c>
      <c r="AG114" s="77">
        <v>383</v>
      </c>
      <c r="AH114" s="77">
        <v>381</v>
      </c>
      <c r="AI114" s="77">
        <v>380</v>
      </c>
      <c r="AJ114" s="77">
        <v>378</v>
      </c>
      <c r="AK114" s="77">
        <v>377</v>
      </c>
      <c r="AL114" s="77">
        <v>375</v>
      </c>
      <c r="AM114" s="77">
        <v>373</v>
      </c>
      <c r="AN114" s="77">
        <v>371</v>
      </c>
      <c r="AO114" s="77">
        <v>368</v>
      </c>
      <c r="AP114" s="77">
        <v>366</v>
      </c>
      <c r="AQ114" s="8"/>
    </row>
    <row r="115" spans="2:43">
      <c r="B115" s="5"/>
      <c r="D115" s="108" t="s">
        <v>83</v>
      </c>
      <c r="E115" s="50"/>
      <c r="F115" s="64" t="s">
        <v>54</v>
      </c>
      <c r="G115" s="77">
        <f t="shared" si="29"/>
        <v>94278</v>
      </c>
      <c r="H115" s="77">
        <v>1069</v>
      </c>
      <c r="I115" s="77">
        <v>1095</v>
      </c>
      <c r="J115" s="77">
        <v>1450</v>
      </c>
      <c r="K115" s="77">
        <v>1820</v>
      </c>
      <c r="L115" s="77">
        <v>2205</v>
      </c>
      <c r="M115" s="77">
        <v>2591</v>
      </c>
      <c r="N115" s="77">
        <v>2634</v>
      </c>
      <c r="O115" s="77">
        <v>2676</v>
      </c>
      <c r="P115" s="77">
        <v>2719</v>
      </c>
      <c r="Q115" s="77">
        <v>2761</v>
      </c>
      <c r="R115" s="77">
        <v>2788</v>
      </c>
      <c r="S115" s="77">
        <v>2815</v>
      </c>
      <c r="T115" s="77">
        <v>2841</v>
      </c>
      <c r="U115" s="77">
        <v>2868</v>
      </c>
      <c r="V115" s="77">
        <v>2895</v>
      </c>
      <c r="W115" s="77">
        <v>2907</v>
      </c>
      <c r="X115" s="77">
        <v>2919</v>
      </c>
      <c r="Y115" s="77">
        <v>2932</v>
      </c>
      <c r="Z115" s="77">
        <v>2944</v>
      </c>
      <c r="AA115" s="77">
        <v>2956</v>
      </c>
      <c r="AB115" s="77">
        <v>2957</v>
      </c>
      <c r="AC115" s="77">
        <v>2958</v>
      </c>
      <c r="AD115" s="77">
        <v>2959</v>
      </c>
      <c r="AE115" s="77">
        <v>2959</v>
      </c>
      <c r="AF115" s="77">
        <v>2960</v>
      </c>
      <c r="AG115" s="77">
        <v>2960</v>
      </c>
      <c r="AH115" s="77">
        <v>2960</v>
      </c>
      <c r="AI115" s="77">
        <v>2960</v>
      </c>
      <c r="AJ115" s="77">
        <v>2960</v>
      </c>
      <c r="AK115" s="77">
        <v>2960</v>
      </c>
      <c r="AL115" s="77">
        <v>2960</v>
      </c>
      <c r="AM115" s="77">
        <v>2960</v>
      </c>
      <c r="AN115" s="77">
        <v>2960</v>
      </c>
      <c r="AO115" s="77">
        <v>2960</v>
      </c>
      <c r="AP115" s="77">
        <v>2960</v>
      </c>
      <c r="AQ115" s="8"/>
    </row>
    <row r="116" spans="2:43">
      <c r="B116" s="5"/>
      <c r="D116" s="108" t="s">
        <v>84</v>
      </c>
      <c r="E116" s="50"/>
      <c r="F116" s="64" t="s">
        <v>11</v>
      </c>
      <c r="G116" s="77">
        <f t="shared" si="29"/>
        <v>31273</v>
      </c>
      <c r="H116" s="77">
        <v>355</v>
      </c>
      <c r="I116" s="77">
        <v>363</v>
      </c>
      <c r="J116" s="77">
        <v>481</v>
      </c>
      <c r="K116" s="77">
        <v>604</v>
      </c>
      <c r="L116" s="77">
        <v>731</v>
      </c>
      <c r="M116" s="77">
        <v>860</v>
      </c>
      <c r="N116" s="77">
        <v>874</v>
      </c>
      <c r="O116" s="77">
        <v>888</v>
      </c>
      <c r="P116" s="77">
        <v>902</v>
      </c>
      <c r="Q116" s="77">
        <v>916</v>
      </c>
      <c r="R116" s="77">
        <v>925</v>
      </c>
      <c r="S116" s="77">
        <v>934</v>
      </c>
      <c r="T116" s="77">
        <v>942</v>
      </c>
      <c r="U116" s="77">
        <v>951</v>
      </c>
      <c r="V116" s="77">
        <v>960</v>
      </c>
      <c r="W116" s="77">
        <v>964</v>
      </c>
      <c r="X116" s="77">
        <v>968</v>
      </c>
      <c r="Y116" s="77">
        <v>972</v>
      </c>
      <c r="Z116" s="77">
        <v>976</v>
      </c>
      <c r="AA116" s="77">
        <v>980</v>
      </c>
      <c r="AB116" s="77">
        <v>981</v>
      </c>
      <c r="AC116" s="77">
        <v>981</v>
      </c>
      <c r="AD116" s="77">
        <v>981</v>
      </c>
      <c r="AE116" s="77">
        <v>982</v>
      </c>
      <c r="AF116" s="77">
        <v>982</v>
      </c>
      <c r="AG116" s="77">
        <v>982</v>
      </c>
      <c r="AH116" s="77">
        <v>982</v>
      </c>
      <c r="AI116" s="77">
        <v>982</v>
      </c>
      <c r="AJ116" s="77">
        <v>982</v>
      </c>
      <c r="AK116" s="77">
        <v>982</v>
      </c>
      <c r="AL116" s="77">
        <v>982</v>
      </c>
      <c r="AM116" s="77">
        <v>982</v>
      </c>
      <c r="AN116" s="77">
        <v>982</v>
      </c>
      <c r="AO116" s="77">
        <v>982</v>
      </c>
      <c r="AP116" s="77">
        <v>982</v>
      </c>
      <c r="AQ116" s="8"/>
    </row>
    <row r="117" spans="2:43">
      <c r="B117" s="5"/>
      <c r="D117" s="108" t="s">
        <v>85</v>
      </c>
      <c r="E117" s="53"/>
      <c r="F117" s="64" t="s">
        <v>15</v>
      </c>
      <c r="G117" s="77">
        <f t="shared" si="29"/>
        <v>61738</v>
      </c>
      <c r="H117" s="77">
        <v>700</v>
      </c>
      <c r="I117" s="77">
        <v>717</v>
      </c>
      <c r="J117" s="77">
        <v>949</v>
      </c>
      <c r="K117" s="77">
        <v>1192</v>
      </c>
      <c r="L117" s="77">
        <v>1444</v>
      </c>
      <c r="M117" s="77">
        <v>1697</v>
      </c>
      <c r="N117" s="77">
        <v>1725</v>
      </c>
      <c r="O117" s="77">
        <v>1753</v>
      </c>
      <c r="P117" s="77">
        <v>1781</v>
      </c>
      <c r="Q117" s="77">
        <v>1808</v>
      </c>
      <c r="R117" s="77">
        <v>1826</v>
      </c>
      <c r="S117" s="77">
        <v>1843</v>
      </c>
      <c r="T117" s="77">
        <v>1861</v>
      </c>
      <c r="U117" s="77">
        <v>1878</v>
      </c>
      <c r="V117" s="77">
        <v>1896</v>
      </c>
      <c r="W117" s="77">
        <v>1904</v>
      </c>
      <c r="X117" s="77">
        <v>1912</v>
      </c>
      <c r="Y117" s="77">
        <v>1920</v>
      </c>
      <c r="Z117" s="77">
        <v>1928</v>
      </c>
      <c r="AA117" s="77">
        <v>1936</v>
      </c>
      <c r="AB117" s="77">
        <v>1937</v>
      </c>
      <c r="AC117" s="77">
        <v>1937</v>
      </c>
      <c r="AD117" s="77">
        <v>1938</v>
      </c>
      <c r="AE117" s="77">
        <v>1938</v>
      </c>
      <c r="AF117" s="77">
        <v>1938</v>
      </c>
      <c r="AG117" s="77">
        <v>1938</v>
      </c>
      <c r="AH117" s="77">
        <v>1938</v>
      </c>
      <c r="AI117" s="77">
        <v>1938</v>
      </c>
      <c r="AJ117" s="77">
        <v>1938</v>
      </c>
      <c r="AK117" s="77">
        <v>1938</v>
      </c>
      <c r="AL117" s="77">
        <v>1938</v>
      </c>
      <c r="AM117" s="77">
        <v>1938</v>
      </c>
      <c r="AN117" s="77">
        <v>1938</v>
      </c>
      <c r="AO117" s="77">
        <v>1938</v>
      </c>
      <c r="AP117" s="77">
        <v>1938</v>
      </c>
      <c r="AQ117" s="8"/>
    </row>
    <row r="118" spans="2:43">
      <c r="B118" s="5"/>
      <c r="D118" s="108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8"/>
    </row>
    <row r="119" spans="2:43" s="22" customFormat="1">
      <c r="B119" s="5"/>
      <c r="D119" s="109"/>
      <c r="E119" s="55"/>
      <c r="F119" s="63" t="s">
        <v>57</v>
      </c>
      <c r="G119" s="76">
        <f t="shared" ref="G119:G124" si="31">SUM(H119:AP119)</f>
        <v>127285</v>
      </c>
      <c r="H119" s="76">
        <f t="shared" ref="H119:AP119" si="32">SUM(H120:H124)</f>
        <v>112</v>
      </c>
      <c r="I119" s="76">
        <f t="shared" si="32"/>
        <v>7071</v>
      </c>
      <c r="J119" s="76">
        <f t="shared" si="32"/>
        <v>2532</v>
      </c>
      <c r="K119" s="76">
        <f t="shared" si="32"/>
        <v>3685</v>
      </c>
      <c r="L119" s="76">
        <f t="shared" si="32"/>
        <v>3670</v>
      </c>
      <c r="M119" s="76">
        <f t="shared" si="32"/>
        <v>3801</v>
      </c>
      <c r="N119" s="76">
        <f t="shared" si="32"/>
        <v>3772</v>
      </c>
      <c r="O119" s="76">
        <f t="shared" si="32"/>
        <v>3739</v>
      </c>
      <c r="P119" s="76">
        <f t="shared" si="32"/>
        <v>3578</v>
      </c>
      <c r="Q119" s="76">
        <f t="shared" si="32"/>
        <v>3671</v>
      </c>
      <c r="R119" s="76">
        <f t="shared" si="32"/>
        <v>3624</v>
      </c>
      <c r="S119" s="76">
        <f t="shared" si="32"/>
        <v>3640</v>
      </c>
      <c r="T119" s="76">
        <f t="shared" si="32"/>
        <v>3658</v>
      </c>
      <c r="U119" s="76">
        <f t="shared" si="32"/>
        <v>3673</v>
      </c>
      <c r="V119" s="76">
        <f t="shared" si="32"/>
        <v>3690</v>
      </c>
      <c r="W119" s="76">
        <f t="shared" si="32"/>
        <v>3696</v>
      </c>
      <c r="X119" s="76">
        <f t="shared" si="32"/>
        <v>3701</v>
      </c>
      <c r="Y119" s="76">
        <f t="shared" si="32"/>
        <v>3706</v>
      </c>
      <c r="Z119" s="76">
        <f t="shared" si="32"/>
        <v>3710</v>
      </c>
      <c r="AA119" s="76">
        <f t="shared" si="32"/>
        <v>3718</v>
      </c>
      <c r="AB119" s="76">
        <f t="shared" si="32"/>
        <v>3713</v>
      </c>
      <c r="AC119" s="76">
        <f t="shared" si="32"/>
        <v>3709</v>
      </c>
      <c r="AD119" s="76">
        <f t="shared" si="32"/>
        <v>3705</v>
      </c>
      <c r="AE119" s="76">
        <f t="shared" si="32"/>
        <v>3701</v>
      </c>
      <c r="AF119" s="76">
        <f t="shared" si="32"/>
        <v>3697</v>
      </c>
      <c r="AG119" s="76">
        <f t="shared" si="32"/>
        <v>3687</v>
      </c>
      <c r="AH119" s="76">
        <f t="shared" si="32"/>
        <v>3675</v>
      </c>
      <c r="AI119" s="76">
        <f t="shared" si="32"/>
        <v>3665</v>
      </c>
      <c r="AJ119" s="76">
        <f t="shared" si="32"/>
        <v>3655</v>
      </c>
      <c r="AK119" s="76">
        <f t="shared" si="32"/>
        <v>3644</v>
      </c>
      <c r="AL119" s="76">
        <f t="shared" si="32"/>
        <v>3628</v>
      </c>
      <c r="AM119" s="76">
        <f t="shared" si="32"/>
        <v>3613</v>
      </c>
      <c r="AN119" s="76">
        <f t="shared" si="32"/>
        <v>3597</v>
      </c>
      <c r="AO119" s="76">
        <f t="shared" si="32"/>
        <v>3582</v>
      </c>
      <c r="AP119" s="76">
        <f t="shared" si="32"/>
        <v>3567</v>
      </c>
      <c r="AQ119" s="8"/>
    </row>
    <row r="120" spans="2:43">
      <c r="B120" s="5"/>
      <c r="D120" s="108" t="s">
        <v>86</v>
      </c>
      <c r="E120" s="50"/>
      <c r="F120" s="64" t="s">
        <v>52</v>
      </c>
      <c r="G120" s="77">
        <f t="shared" si="31"/>
        <v>37908</v>
      </c>
      <c r="H120" s="77">
        <v>0</v>
      </c>
      <c r="I120" s="77">
        <v>6956</v>
      </c>
      <c r="J120" s="77">
        <v>783</v>
      </c>
      <c r="K120" s="77">
        <v>832</v>
      </c>
      <c r="L120" s="77">
        <v>882</v>
      </c>
      <c r="M120" s="77">
        <v>932</v>
      </c>
      <c r="N120" s="77">
        <v>935</v>
      </c>
      <c r="O120" s="77">
        <v>938</v>
      </c>
      <c r="P120" s="77">
        <v>942</v>
      </c>
      <c r="Q120" s="77">
        <v>945</v>
      </c>
      <c r="R120" s="77">
        <v>947</v>
      </c>
      <c r="S120" s="77">
        <v>949</v>
      </c>
      <c r="T120" s="77">
        <v>951</v>
      </c>
      <c r="U120" s="77">
        <v>952</v>
      </c>
      <c r="V120" s="77">
        <v>954</v>
      </c>
      <c r="W120" s="77">
        <v>955</v>
      </c>
      <c r="X120" s="77">
        <v>955</v>
      </c>
      <c r="Y120" s="77">
        <v>956</v>
      </c>
      <c r="Z120" s="77">
        <v>956</v>
      </c>
      <c r="AA120" s="77">
        <v>957</v>
      </c>
      <c r="AB120" s="77">
        <v>956</v>
      </c>
      <c r="AC120" s="77">
        <v>956</v>
      </c>
      <c r="AD120" s="77">
        <v>955</v>
      </c>
      <c r="AE120" s="77">
        <v>955</v>
      </c>
      <c r="AF120" s="77">
        <v>954</v>
      </c>
      <c r="AG120" s="77">
        <v>953</v>
      </c>
      <c r="AH120" s="77">
        <v>951</v>
      </c>
      <c r="AI120" s="77">
        <v>950</v>
      </c>
      <c r="AJ120" s="77">
        <v>949</v>
      </c>
      <c r="AK120" s="77">
        <v>947</v>
      </c>
      <c r="AL120" s="77">
        <v>945</v>
      </c>
      <c r="AM120" s="77">
        <v>943</v>
      </c>
      <c r="AN120" s="77">
        <v>941</v>
      </c>
      <c r="AO120" s="77">
        <v>939</v>
      </c>
      <c r="AP120" s="77">
        <v>937</v>
      </c>
      <c r="AQ120" s="8"/>
    </row>
    <row r="121" spans="2:43">
      <c r="B121" s="5"/>
      <c r="D121" s="108" t="s">
        <v>87</v>
      </c>
      <c r="E121" s="50"/>
      <c r="F121" s="64" t="s">
        <v>53</v>
      </c>
      <c r="G121" s="77">
        <f t="shared" si="31"/>
        <v>79510</v>
      </c>
      <c r="H121" s="77">
        <v>0</v>
      </c>
      <c r="I121" s="77">
        <v>0</v>
      </c>
      <c r="J121" s="77">
        <v>1598</v>
      </c>
      <c r="K121" s="77">
        <v>2662</v>
      </c>
      <c r="L121" s="77">
        <v>2558</v>
      </c>
      <c r="M121" s="77">
        <v>2599</v>
      </c>
      <c r="N121" s="77">
        <v>2561</v>
      </c>
      <c r="O121" s="77">
        <v>2521</v>
      </c>
      <c r="P121" s="77">
        <v>2352</v>
      </c>
      <c r="Q121" s="77">
        <v>2438</v>
      </c>
      <c r="R121" s="77">
        <v>2385</v>
      </c>
      <c r="S121" s="77">
        <v>2397</v>
      </c>
      <c r="T121" s="77">
        <v>2409</v>
      </c>
      <c r="U121" s="77">
        <v>2421</v>
      </c>
      <c r="V121" s="77">
        <v>2433</v>
      </c>
      <c r="W121" s="77">
        <v>2437</v>
      </c>
      <c r="X121" s="77">
        <v>2440</v>
      </c>
      <c r="Y121" s="77">
        <v>2444</v>
      </c>
      <c r="Z121" s="77">
        <v>2447</v>
      </c>
      <c r="AA121" s="77">
        <v>2451</v>
      </c>
      <c r="AB121" s="77">
        <v>2447</v>
      </c>
      <c r="AC121" s="77">
        <v>2443</v>
      </c>
      <c r="AD121" s="77">
        <v>2440</v>
      </c>
      <c r="AE121" s="77">
        <v>2436</v>
      </c>
      <c r="AF121" s="77">
        <v>2433</v>
      </c>
      <c r="AG121" s="77">
        <v>2424</v>
      </c>
      <c r="AH121" s="77">
        <v>2414</v>
      </c>
      <c r="AI121" s="77">
        <v>2405</v>
      </c>
      <c r="AJ121" s="77">
        <v>2396</v>
      </c>
      <c r="AK121" s="77">
        <v>2387</v>
      </c>
      <c r="AL121" s="77">
        <v>2373</v>
      </c>
      <c r="AM121" s="77">
        <v>2360</v>
      </c>
      <c r="AN121" s="77">
        <v>2346</v>
      </c>
      <c r="AO121" s="77">
        <v>2333</v>
      </c>
      <c r="AP121" s="77">
        <v>2320</v>
      </c>
      <c r="AQ121" s="8"/>
    </row>
    <row r="122" spans="2:43">
      <c r="B122" s="5"/>
      <c r="D122" s="108" t="s">
        <v>88</v>
      </c>
      <c r="E122" s="50"/>
      <c r="F122" s="64" t="s">
        <v>54</v>
      </c>
      <c r="G122" s="77">
        <f t="shared" si="31"/>
        <v>4966</v>
      </c>
      <c r="H122" s="77">
        <v>56</v>
      </c>
      <c r="I122" s="77">
        <v>58</v>
      </c>
      <c r="J122" s="77">
        <v>76</v>
      </c>
      <c r="K122" s="77">
        <v>96</v>
      </c>
      <c r="L122" s="77">
        <v>116</v>
      </c>
      <c r="M122" s="77">
        <v>136</v>
      </c>
      <c r="N122" s="77">
        <v>139</v>
      </c>
      <c r="O122" s="77">
        <v>141</v>
      </c>
      <c r="P122" s="77">
        <v>143</v>
      </c>
      <c r="Q122" s="77">
        <v>145</v>
      </c>
      <c r="R122" s="77">
        <v>147</v>
      </c>
      <c r="S122" s="77">
        <v>148</v>
      </c>
      <c r="T122" s="77">
        <v>150</v>
      </c>
      <c r="U122" s="77">
        <v>151</v>
      </c>
      <c r="V122" s="77">
        <v>152</v>
      </c>
      <c r="W122" s="77">
        <v>153</v>
      </c>
      <c r="X122" s="77">
        <v>154</v>
      </c>
      <c r="Y122" s="77">
        <v>154</v>
      </c>
      <c r="Z122" s="77">
        <v>155</v>
      </c>
      <c r="AA122" s="77">
        <v>156</v>
      </c>
      <c r="AB122" s="77">
        <v>156</v>
      </c>
      <c r="AC122" s="77">
        <v>156</v>
      </c>
      <c r="AD122" s="77">
        <v>156</v>
      </c>
      <c r="AE122" s="77">
        <v>156</v>
      </c>
      <c r="AF122" s="77">
        <v>156</v>
      </c>
      <c r="AG122" s="77">
        <v>156</v>
      </c>
      <c r="AH122" s="77">
        <v>156</v>
      </c>
      <c r="AI122" s="77">
        <v>156</v>
      </c>
      <c r="AJ122" s="77">
        <v>156</v>
      </c>
      <c r="AK122" s="77">
        <v>156</v>
      </c>
      <c r="AL122" s="77">
        <v>156</v>
      </c>
      <c r="AM122" s="77">
        <v>156</v>
      </c>
      <c r="AN122" s="77">
        <v>156</v>
      </c>
      <c r="AO122" s="77">
        <v>156</v>
      </c>
      <c r="AP122" s="77">
        <v>156</v>
      </c>
      <c r="AQ122" s="8"/>
    </row>
    <row r="123" spans="2:43">
      <c r="B123" s="5"/>
      <c r="D123" s="108" t="s">
        <v>89</v>
      </c>
      <c r="E123" s="50"/>
      <c r="F123" s="64" t="s">
        <v>11</v>
      </c>
      <c r="G123" s="77">
        <f t="shared" si="31"/>
        <v>1651</v>
      </c>
      <c r="H123" s="77">
        <v>19</v>
      </c>
      <c r="I123" s="77">
        <v>19</v>
      </c>
      <c r="J123" s="77">
        <v>25</v>
      </c>
      <c r="K123" s="77">
        <v>32</v>
      </c>
      <c r="L123" s="77">
        <v>38</v>
      </c>
      <c r="M123" s="77">
        <v>45</v>
      </c>
      <c r="N123" s="77">
        <v>46</v>
      </c>
      <c r="O123" s="77">
        <v>47</v>
      </c>
      <c r="P123" s="77">
        <v>47</v>
      </c>
      <c r="Q123" s="77">
        <v>48</v>
      </c>
      <c r="R123" s="77">
        <v>49</v>
      </c>
      <c r="S123" s="77">
        <v>49</v>
      </c>
      <c r="T123" s="77">
        <v>50</v>
      </c>
      <c r="U123" s="77">
        <v>50</v>
      </c>
      <c r="V123" s="77">
        <v>51</v>
      </c>
      <c r="W123" s="77">
        <v>51</v>
      </c>
      <c r="X123" s="77">
        <v>51</v>
      </c>
      <c r="Y123" s="77">
        <v>51</v>
      </c>
      <c r="Z123" s="77">
        <v>51</v>
      </c>
      <c r="AA123" s="77">
        <v>52</v>
      </c>
      <c r="AB123" s="77">
        <v>52</v>
      </c>
      <c r="AC123" s="77">
        <v>52</v>
      </c>
      <c r="AD123" s="77">
        <v>52</v>
      </c>
      <c r="AE123" s="77">
        <v>52</v>
      </c>
      <c r="AF123" s="77">
        <v>52</v>
      </c>
      <c r="AG123" s="77">
        <v>52</v>
      </c>
      <c r="AH123" s="77">
        <v>52</v>
      </c>
      <c r="AI123" s="77">
        <v>52</v>
      </c>
      <c r="AJ123" s="77">
        <v>52</v>
      </c>
      <c r="AK123" s="77">
        <v>52</v>
      </c>
      <c r="AL123" s="77">
        <v>52</v>
      </c>
      <c r="AM123" s="77">
        <v>52</v>
      </c>
      <c r="AN123" s="77">
        <v>52</v>
      </c>
      <c r="AO123" s="77">
        <v>52</v>
      </c>
      <c r="AP123" s="77">
        <v>52</v>
      </c>
      <c r="AQ123" s="8"/>
    </row>
    <row r="124" spans="2:43">
      <c r="B124" s="5"/>
      <c r="D124" s="108" t="s">
        <v>90</v>
      </c>
      <c r="E124" s="53"/>
      <c r="F124" s="64" t="s">
        <v>15</v>
      </c>
      <c r="G124" s="77">
        <f t="shared" si="31"/>
        <v>3250</v>
      </c>
      <c r="H124" s="77">
        <v>37</v>
      </c>
      <c r="I124" s="77">
        <v>38</v>
      </c>
      <c r="J124" s="77">
        <v>50</v>
      </c>
      <c r="K124" s="77">
        <v>63</v>
      </c>
      <c r="L124" s="77">
        <v>76</v>
      </c>
      <c r="M124" s="77">
        <v>89</v>
      </c>
      <c r="N124" s="77">
        <v>91</v>
      </c>
      <c r="O124" s="77">
        <v>92</v>
      </c>
      <c r="P124" s="77">
        <v>94</v>
      </c>
      <c r="Q124" s="77">
        <v>95</v>
      </c>
      <c r="R124" s="77">
        <v>96</v>
      </c>
      <c r="S124" s="77">
        <v>97</v>
      </c>
      <c r="T124" s="77">
        <v>98</v>
      </c>
      <c r="U124" s="77">
        <v>99</v>
      </c>
      <c r="V124" s="77">
        <v>100</v>
      </c>
      <c r="W124" s="77">
        <v>100</v>
      </c>
      <c r="X124" s="77">
        <v>101</v>
      </c>
      <c r="Y124" s="77">
        <v>101</v>
      </c>
      <c r="Z124" s="77">
        <v>101</v>
      </c>
      <c r="AA124" s="77">
        <v>102</v>
      </c>
      <c r="AB124" s="77">
        <v>102</v>
      </c>
      <c r="AC124" s="77">
        <v>102</v>
      </c>
      <c r="AD124" s="77">
        <v>102</v>
      </c>
      <c r="AE124" s="77">
        <v>102</v>
      </c>
      <c r="AF124" s="77">
        <v>102</v>
      </c>
      <c r="AG124" s="77">
        <v>102</v>
      </c>
      <c r="AH124" s="77">
        <v>102</v>
      </c>
      <c r="AI124" s="77">
        <v>102</v>
      </c>
      <c r="AJ124" s="77">
        <v>102</v>
      </c>
      <c r="AK124" s="77">
        <v>102</v>
      </c>
      <c r="AL124" s="77">
        <v>102</v>
      </c>
      <c r="AM124" s="77">
        <v>102</v>
      </c>
      <c r="AN124" s="77">
        <v>102</v>
      </c>
      <c r="AO124" s="77">
        <v>102</v>
      </c>
      <c r="AP124" s="77">
        <v>102</v>
      </c>
      <c r="AQ124" s="8"/>
    </row>
    <row r="125" spans="2:43">
      <c r="B125" s="5"/>
      <c r="D125" s="108"/>
      <c r="E125" s="59"/>
      <c r="F125" s="60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8"/>
    </row>
    <row r="126" spans="2:43">
      <c r="B126" s="5"/>
      <c r="D126" s="108"/>
      <c r="E126" s="61">
        <f>E97+1</f>
        <v>5</v>
      </c>
      <c r="F126" s="62" t="str">
        <f>LOOKUP(E126,CAPEX!$E$11:$E$17,CAPEX!$F$11:$F$17)</f>
        <v>Paracambi</v>
      </c>
      <c r="G126" s="74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8"/>
    </row>
    <row r="127" spans="2:43" s="22" customFormat="1">
      <c r="B127" s="5"/>
      <c r="D127" s="109"/>
      <c r="E127" s="55"/>
      <c r="F127" s="63" t="s">
        <v>51</v>
      </c>
      <c r="G127" s="76">
        <f t="shared" ref="G127:G132" si="33">SUM(H127:AP127)</f>
        <v>46663</v>
      </c>
      <c r="H127" s="76">
        <f t="shared" ref="H127:AP127" si="34">SUM(H128:H132)</f>
        <v>1137</v>
      </c>
      <c r="I127" s="76">
        <f t="shared" si="34"/>
        <v>1151</v>
      </c>
      <c r="J127" s="76">
        <f t="shared" si="34"/>
        <v>1219</v>
      </c>
      <c r="K127" s="76">
        <f t="shared" si="34"/>
        <v>1284</v>
      </c>
      <c r="L127" s="76">
        <f t="shared" si="34"/>
        <v>1350</v>
      </c>
      <c r="M127" s="76">
        <f t="shared" si="34"/>
        <v>1408</v>
      </c>
      <c r="N127" s="76">
        <f t="shared" si="34"/>
        <v>1393</v>
      </c>
      <c r="O127" s="76">
        <f t="shared" si="34"/>
        <v>1376</v>
      </c>
      <c r="P127" s="76">
        <f t="shared" si="34"/>
        <v>1286</v>
      </c>
      <c r="Q127" s="76">
        <f t="shared" si="34"/>
        <v>1301</v>
      </c>
      <c r="R127" s="76">
        <f t="shared" si="34"/>
        <v>1315</v>
      </c>
      <c r="S127" s="76">
        <f t="shared" si="34"/>
        <v>1322</v>
      </c>
      <c r="T127" s="76">
        <f t="shared" si="34"/>
        <v>1329</v>
      </c>
      <c r="U127" s="76">
        <f t="shared" si="34"/>
        <v>1334</v>
      </c>
      <c r="V127" s="76">
        <f t="shared" si="34"/>
        <v>1342</v>
      </c>
      <c r="W127" s="76">
        <f t="shared" si="34"/>
        <v>1345</v>
      </c>
      <c r="X127" s="76">
        <f t="shared" si="34"/>
        <v>1350</v>
      </c>
      <c r="Y127" s="76">
        <f t="shared" si="34"/>
        <v>1353</v>
      </c>
      <c r="Z127" s="76">
        <f t="shared" si="34"/>
        <v>1359</v>
      </c>
      <c r="AA127" s="76">
        <f t="shared" si="34"/>
        <v>1362</v>
      </c>
      <c r="AB127" s="76">
        <f t="shared" si="34"/>
        <v>1364</v>
      </c>
      <c r="AC127" s="76">
        <f t="shared" si="34"/>
        <v>1364</v>
      </c>
      <c r="AD127" s="76">
        <f t="shared" si="34"/>
        <v>1365</v>
      </c>
      <c r="AE127" s="76">
        <f t="shared" si="34"/>
        <v>1365</v>
      </c>
      <c r="AF127" s="76">
        <f t="shared" si="34"/>
        <v>1366</v>
      </c>
      <c r="AG127" s="76">
        <f t="shared" si="34"/>
        <v>1364</v>
      </c>
      <c r="AH127" s="76">
        <f t="shared" si="34"/>
        <v>1362</v>
      </c>
      <c r="AI127" s="76">
        <f t="shared" si="34"/>
        <v>1360</v>
      </c>
      <c r="AJ127" s="76">
        <f t="shared" si="34"/>
        <v>1358</v>
      </c>
      <c r="AK127" s="76">
        <f t="shared" si="34"/>
        <v>1356</v>
      </c>
      <c r="AL127" s="76">
        <f t="shared" si="34"/>
        <v>1352</v>
      </c>
      <c r="AM127" s="76">
        <f t="shared" si="34"/>
        <v>1348</v>
      </c>
      <c r="AN127" s="76">
        <f t="shared" si="34"/>
        <v>1345</v>
      </c>
      <c r="AO127" s="76">
        <f t="shared" si="34"/>
        <v>1341</v>
      </c>
      <c r="AP127" s="76">
        <f t="shared" si="34"/>
        <v>1337</v>
      </c>
      <c r="AQ127" s="8"/>
    </row>
    <row r="128" spans="2:43">
      <c r="B128" s="5"/>
      <c r="D128" s="108" t="s">
        <v>71</v>
      </c>
      <c r="E128" s="50"/>
      <c r="F128" s="64" t="s">
        <v>52</v>
      </c>
      <c r="G128" s="77">
        <f t="shared" si="33"/>
        <v>945</v>
      </c>
      <c r="H128" s="77">
        <v>27</v>
      </c>
      <c r="I128" s="77">
        <v>27</v>
      </c>
      <c r="J128" s="77">
        <v>27</v>
      </c>
      <c r="K128" s="77">
        <v>27</v>
      </c>
      <c r="L128" s="77">
        <v>27</v>
      </c>
      <c r="M128" s="77">
        <v>27</v>
      </c>
      <c r="N128" s="77">
        <v>27</v>
      </c>
      <c r="O128" s="77">
        <v>27</v>
      </c>
      <c r="P128" s="77">
        <v>27</v>
      </c>
      <c r="Q128" s="77">
        <v>27</v>
      </c>
      <c r="R128" s="77">
        <v>27</v>
      </c>
      <c r="S128" s="77">
        <v>27</v>
      </c>
      <c r="T128" s="77">
        <v>27</v>
      </c>
      <c r="U128" s="77">
        <v>27</v>
      </c>
      <c r="V128" s="77">
        <v>27</v>
      </c>
      <c r="W128" s="77">
        <v>27</v>
      </c>
      <c r="X128" s="77">
        <v>27</v>
      </c>
      <c r="Y128" s="77">
        <v>27</v>
      </c>
      <c r="Z128" s="77">
        <v>27</v>
      </c>
      <c r="AA128" s="77">
        <v>27</v>
      </c>
      <c r="AB128" s="77">
        <v>27</v>
      </c>
      <c r="AC128" s="77">
        <v>27</v>
      </c>
      <c r="AD128" s="77">
        <v>27</v>
      </c>
      <c r="AE128" s="77">
        <v>27</v>
      </c>
      <c r="AF128" s="77">
        <v>27</v>
      </c>
      <c r="AG128" s="77">
        <v>27</v>
      </c>
      <c r="AH128" s="77">
        <v>27</v>
      </c>
      <c r="AI128" s="77">
        <v>27</v>
      </c>
      <c r="AJ128" s="77">
        <v>27</v>
      </c>
      <c r="AK128" s="77">
        <v>27</v>
      </c>
      <c r="AL128" s="77">
        <v>27</v>
      </c>
      <c r="AM128" s="77">
        <v>27</v>
      </c>
      <c r="AN128" s="77">
        <v>27</v>
      </c>
      <c r="AO128" s="77">
        <v>27</v>
      </c>
      <c r="AP128" s="77">
        <v>27</v>
      </c>
      <c r="AQ128" s="8"/>
    </row>
    <row r="129" spans="2:43">
      <c r="B129" s="5"/>
      <c r="D129" s="108" t="s">
        <v>72</v>
      </c>
      <c r="E129" s="50"/>
      <c r="F129" s="64" t="s">
        <v>53</v>
      </c>
      <c r="G129" s="77">
        <f t="shared" si="33"/>
        <v>41017</v>
      </c>
      <c r="H129" s="77">
        <v>1019</v>
      </c>
      <c r="I129" s="77">
        <v>1030</v>
      </c>
      <c r="J129" s="77">
        <v>1090</v>
      </c>
      <c r="K129" s="77">
        <v>1148</v>
      </c>
      <c r="L129" s="77">
        <v>1204</v>
      </c>
      <c r="M129" s="77">
        <v>1254</v>
      </c>
      <c r="N129" s="77">
        <v>1236</v>
      </c>
      <c r="O129" s="77">
        <v>1218</v>
      </c>
      <c r="P129" s="77">
        <v>1126</v>
      </c>
      <c r="Q129" s="77">
        <v>1141</v>
      </c>
      <c r="R129" s="77">
        <v>1153</v>
      </c>
      <c r="S129" s="77">
        <v>1159</v>
      </c>
      <c r="T129" s="77">
        <v>1165</v>
      </c>
      <c r="U129" s="77">
        <v>1170</v>
      </c>
      <c r="V129" s="77">
        <v>1176</v>
      </c>
      <c r="W129" s="77">
        <v>1179</v>
      </c>
      <c r="X129" s="77">
        <v>1183</v>
      </c>
      <c r="Y129" s="77">
        <v>1186</v>
      </c>
      <c r="Z129" s="77">
        <v>1190</v>
      </c>
      <c r="AA129" s="77">
        <v>1193</v>
      </c>
      <c r="AB129" s="77">
        <v>1194</v>
      </c>
      <c r="AC129" s="77">
        <v>1194</v>
      </c>
      <c r="AD129" s="77">
        <v>1195</v>
      </c>
      <c r="AE129" s="77">
        <v>1195</v>
      </c>
      <c r="AF129" s="77">
        <v>1196</v>
      </c>
      <c r="AG129" s="77">
        <v>1194</v>
      </c>
      <c r="AH129" s="77">
        <v>1192</v>
      </c>
      <c r="AI129" s="77">
        <v>1190</v>
      </c>
      <c r="AJ129" s="77">
        <v>1188</v>
      </c>
      <c r="AK129" s="77">
        <v>1186</v>
      </c>
      <c r="AL129" s="77">
        <v>1182</v>
      </c>
      <c r="AM129" s="77">
        <v>1178</v>
      </c>
      <c r="AN129" s="77">
        <v>1175</v>
      </c>
      <c r="AO129" s="77">
        <v>1171</v>
      </c>
      <c r="AP129" s="77">
        <v>1167</v>
      </c>
      <c r="AQ129" s="8"/>
    </row>
    <row r="130" spans="2:43">
      <c r="B130" s="5"/>
      <c r="D130" s="108" t="s">
        <v>73</v>
      </c>
      <c r="E130" s="50"/>
      <c r="F130" s="64" t="s">
        <v>54</v>
      </c>
      <c r="G130" s="77">
        <f t="shared" si="33"/>
        <v>2366</v>
      </c>
      <c r="H130" s="77">
        <v>46</v>
      </c>
      <c r="I130" s="77">
        <v>47</v>
      </c>
      <c r="J130" s="77">
        <v>51</v>
      </c>
      <c r="K130" s="77">
        <v>55</v>
      </c>
      <c r="L130" s="77">
        <v>60</v>
      </c>
      <c r="M130" s="77">
        <v>64</v>
      </c>
      <c r="N130" s="77">
        <v>65</v>
      </c>
      <c r="O130" s="77">
        <v>66</v>
      </c>
      <c r="P130" s="77">
        <v>67</v>
      </c>
      <c r="Q130" s="77">
        <v>67</v>
      </c>
      <c r="R130" s="77">
        <v>68</v>
      </c>
      <c r="S130" s="77">
        <v>68</v>
      </c>
      <c r="T130" s="77">
        <v>69</v>
      </c>
      <c r="U130" s="77">
        <v>69</v>
      </c>
      <c r="V130" s="77">
        <v>70</v>
      </c>
      <c r="W130" s="77">
        <v>70</v>
      </c>
      <c r="X130" s="77">
        <v>71</v>
      </c>
      <c r="Y130" s="77">
        <v>71</v>
      </c>
      <c r="Z130" s="77">
        <v>71</v>
      </c>
      <c r="AA130" s="77">
        <v>71</v>
      </c>
      <c r="AB130" s="77">
        <v>72</v>
      </c>
      <c r="AC130" s="77">
        <v>72</v>
      </c>
      <c r="AD130" s="77">
        <v>72</v>
      </c>
      <c r="AE130" s="77">
        <v>72</v>
      </c>
      <c r="AF130" s="77">
        <v>72</v>
      </c>
      <c r="AG130" s="77">
        <v>72</v>
      </c>
      <c r="AH130" s="77">
        <v>72</v>
      </c>
      <c r="AI130" s="77">
        <v>72</v>
      </c>
      <c r="AJ130" s="77">
        <v>72</v>
      </c>
      <c r="AK130" s="77">
        <v>72</v>
      </c>
      <c r="AL130" s="77">
        <v>72</v>
      </c>
      <c r="AM130" s="77">
        <v>72</v>
      </c>
      <c r="AN130" s="77">
        <v>72</v>
      </c>
      <c r="AO130" s="77">
        <v>72</v>
      </c>
      <c r="AP130" s="77">
        <v>72</v>
      </c>
      <c r="AQ130" s="8"/>
    </row>
    <row r="131" spans="2:43">
      <c r="B131" s="5"/>
      <c r="D131" s="108" t="s">
        <v>74</v>
      </c>
      <c r="E131" s="50"/>
      <c r="F131" s="64" t="s">
        <v>11</v>
      </c>
      <c r="G131" s="77">
        <f t="shared" si="33"/>
        <v>787</v>
      </c>
      <c r="H131" s="77">
        <v>15</v>
      </c>
      <c r="I131" s="77">
        <v>16</v>
      </c>
      <c r="J131" s="77">
        <v>17</v>
      </c>
      <c r="K131" s="77">
        <v>18</v>
      </c>
      <c r="L131" s="77">
        <v>20</v>
      </c>
      <c r="M131" s="77">
        <v>21</v>
      </c>
      <c r="N131" s="77">
        <v>22</v>
      </c>
      <c r="O131" s="77">
        <v>22</v>
      </c>
      <c r="P131" s="77">
        <v>22</v>
      </c>
      <c r="Q131" s="77">
        <v>22</v>
      </c>
      <c r="R131" s="77">
        <v>23</v>
      </c>
      <c r="S131" s="77">
        <v>23</v>
      </c>
      <c r="T131" s="77">
        <v>23</v>
      </c>
      <c r="U131" s="77">
        <v>23</v>
      </c>
      <c r="V131" s="77">
        <v>23</v>
      </c>
      <c r="W131" s="77">
        <v>23</v>
      </c>
      <c r="X131" s="77">
        <v>23</v>
      </c>
      <c r="Y131" s="77">
        <v>23</v>
      </c>
      <c r="Z131" s="77">
        <v>24</v>
      </c>
      <c r="AA131" s="77">
        <v>24</v>
      </c>
      <c r="AB131" s="77">
        <v>24</v>
      </c>
      <c r="AC131" s="77">
        <v>24</v>
      </c>
      <c r="AD131" s="77">
        <v>24</v>
      </c>
      <c r="AE131" s="77">
        <v>24</v>
      </c>
      <c r="AF131" s="77">
        <v>24</v>
      </c>
      <c r="AG131" s="77">
        <v>24</v>
      </c>
      <c r="AH131" s="77">
        <v>24</v>
      </c>
      <c r="AI131" s="77">
        <v>24</v>
      </c>
      <c r="AJ131" s="77">
        <v>24</v>
      </c>
      <c r="AK131" s="77">
        <v>24</v>
      </c>
      <c r="AL131" s="77">
        <v>24</v>
      </c>
      <c r="AM131" s="77">
        <v>24</v>
      </c>
      <c r="AN131" s="77">
        <v>24</v>
      </c>
      <c r="AO131" s="77">
        <v>24</v>
      </c>
      <c r="AP131" s="77">
        <v>24</v>
      </c>
      <c r="AQ131" s="8"/>
    </row>
    <row r="132" spans="2:43">
      <c r="B132" s="5"/>
      <c r="D132" s="108" t="s">
        <v>75</v>
      </c>
      <c r="E132" s="53"/>
      <c r="F132" s="64" t="s">
        <v>15</v>
      </c>
      <c r="G132" s="77">
        <f t="shared" si="33"/>
        <v>1548</v>
      </c>
      <c r="H132" s="77">
        <v>30</v>
      </c>
      <c r="I132" s="77">
        <v>31</v>
      </c>
      <c r="J132" s="77">
        <v>34</v>
      </c>
      <c r="K132" s="77">
        <v>36</v>
      </c>
      <c r="L132" s="77">
        <v>39</v>
      </c>
      <c r="M132" s="77">
        <v>42</v>
      </c>
      <c r="N132" s="77">
        <v>43</v>
      </c>
      <c r="O132" s="77">
        <v>43</v>
      </c>
      <c r="P132" s="77">
        <v>44</v>
      </c>
      <c r="Q132" s="77">
        <v>44</v>
      </c>
      <c r="R132" s="77">
        <v>44</v>
      </c>
      <c r="S132" s="77">
        <v>45</v>
      </c>
      <c r="T132" s="77">
        <v>45</v>
      </c>
      <c r="U132" s="77">
        <v>45</v>
      </c>
      <c r="V132" s="77">
        <v>46</v>
      </c>
      <c r="W132" s="77">
        <v>46</v>
      </c>
      <c r="X132" s="77">
        <v>46</v>
      </c>
      <c r="Y132" s="77">
        <v>46</v>
      </c>
      <c r="Z132" s="77">
        <v>47</v>
      </c>
      <c r="AA132" s="77">
        <v>47</v>
      </c>
      <c r="AB132" s="77">
        <v>47</v>
      </c>
      <c r="AC132" s="77">
        <v>47</v>
      </c>
      <c r="AD132" s="77">
        <v>47</v>
      </c>
      <c r="AE132" s="77">
        <v>47</v>
      </c>
      <c r="AF132" s="77">
        <v>47</v>
      </c>
      <c r="AG132" s="77">
        <v>47</v>
      </c>
      <c r="AH132" s="77">
        <v>47</v>
      </c>
      <c r="AI132" s="77">
        <v>47</v>
      </c>
      <c r="AJ132" s="77">
        <v>47</v>
      </c>
      <c r="AK132" s="77">
        <v>47</v>
      </c>
      <c r="AL132" s="77">
        <v>47</v>
      </c>
      <c r="AM132" s="77">
        <v>47</v>
      </c>
      <c r="AN132" s="77">
        <v>47</v>
      </c>
      <c r="AO132" s="77">
        <v>47</v>
      </c>
      <c r="AP132" s="77">
        <v>47</v>
      </c>
      <c r="AQ132" s="8"/>
    </row>
    <row r="133" spans="2:43">
      <c r="B133" s="5"/>
      <c r="D133" s="108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8"/>
    </row>
    <row r="134" spans="2:43" s="22" customFormat="1">
      <c r="B134" s="5"/>
      <c r="D134" s="109"/>
      <c r="E134" s="55"/>
      <c r="F134" s="63" t="s">
        <v>55</v>
      </c>
      <c r="G134" s="76">
        <f t="shared" ref="G134:G139" si="35">SUM(H134:AP134)</f>
        <v>89244</v>
      </c>
      <c r="H134" s="76">
        <f t="shared" ref="H134:AP134" si="36">SUM(H135:H139)</f>
        <v>1742</v>
      </c>
      <c r="I134" s="76">
        <f t="shared" si="36"/>
        <v>1775</v>
      </c>
      <c r="J134" s="76">
        <f t="shared" si="36"/>
        <v>1933</v>
      </c>
      <c r="K134" s="76">
        <f t="shared" si="36"/>
        <v>2094</v>
      </c>
      <c r="L134" s="76">
        <f t="shared" si="36"/>
        <v>2259</v>
      </c>
      <c r="M134" s="76">
        <f t="shared" si="36"/>
        <v>2418</v>
      </c>
      <c r="N134" s="76">
        <f t="shared" si="36"/>
        <v>2450</v>
      </c>
      <c r="O134" s="76">
        <f t="shared" si="36"/>
        <v>2481</v>
      </c>
      <c r="P134" s="76">
        <f t="shared" si="36"/>
        <v>2511</v>
      </c>
      <c r="Q134" s="76">
        <f t="shared" si="36"/>
        <v>2543</v>
      </c>
      <c r="R134" s="76">
        <f t="shared" si="36"/>
        <v>2563</v>
      </c>
      <c r="S134" s="76">
        <f t="shared" si="36"/>
        <v>2582</v>
      </c>
      <c r="T134" s="76">
        <f t="shared" si="36"/>
        <v>2600</v>
      </c>
      <c r="U134" s="76">
        <f t="shared" si="36"/>
        <v>2620</v>
      </c>
      <c r="V134" s="76">
        <f t="shared" si="36"/>
        <v>2640</v>
      </c>
      <c r="W134" s="76">
        <f t="shared" si="36"/>
        <v>2652</v>
      </c>
      <c r="X134" s="76">
        <f t="shared" si="36"/>
        <v>2663</v>
      </c>
      <c r="Y134" s="76">
        <f t="shared" si="36"/>
        <v>2674</v>
      </c>
      <c r="Z134" s="76">
        <f t="shared" si="36"/>
        <v>2685</v>
      </c>
      <c r="AA134" s="76">
        <f t="shared" si="36"/>
        <v>2697</v>
      </c>
      <c r="AB134" s="76">
        <f t="shared" si="36"/>
        <v>2700</v>
      </c>
      <c r="AC134" s="76">
        <f t="shared" si="36"/>
        <v>2703</v>
      </c>
      <c r="AD134" s="76">
        <f t="shared" si="36"/>
        <v>2707</v>
      </c>
      <c r="AE134" s="76">
        <f t="shared" si="36"/>
        <v>2709</v>
      </c>
      <c r="AF134" s="76">
        <f t="shared" si="36"/>
        <v>2713</v>
      </c>
      <c r="AG134" s="76">
        <f t="shared" si="36"/>
        <v>2713</v>
      </c>
      <c r="AH134" s="76">
        <f t="shared" si="36"/>
        <v>2713</v>
      </c>
      <c r="AI134" s="76">
        <f t="shared" si="36"/>
        <v>2713</v>
      </c>
      <c r="AJ134" s="76">
        <f t="shared" si="36"/>
        <v>2713</v>
      </c>
      <c r="AK134" s="76">
        <f t="shared" si="36"/>
        <v>2713</v>
      </c>
      <c r="AL134" s="76">
        <f t="shared" si="36"/>
        <v>2713</v>
      </c>
      <c r="AM134" s="76">
        <f t="shared" si="36"/>
        <v>2713</v>
      </c>
      <c r="AN134" s="76">
        <f t="shared" si="36"/>
        <v>2713</v>
      </c>
      <c r="AO134" s="76">
        <f t="shared" si="36"/>
        <v>2713</v>
      </c>
      <c r="AP134" s="76">
        <f t="shared" si="36"/>
        <v>2713</v>
      </c>
      <c r="AQ134" s="8"/>
    </row>
    <row r="135" spans="2:43">
      <c r="B135" s="5"/>
      <c r="D135" s="108" t="s">
        <v>76</v>
      </c>
      <c r="E135" s="50"/>
      <c r="F135" s="64" t="s">
        <v>52</v>
      </c>
      <c r="G135" s="77">
        <f t="shared" si="35"/>
        <v>0</v>
      </c>
      <c r="H135" s="77">
        <v>0</v>
      </c>
      <c r="I135" s="77">
        <v>0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  <c r="W135" s="77">
        <v>0</v>
      </c>
      <c r="X135" s="77">
        <v>0</v>
      </c>
      <c r="Y135" s="77">
        <v>0</v>
      </c>
      <c r="Z135" s="77">
        <v>0</v>
      </c>
      <c r="AA135" s="77">
        <v>0</v>
      </c>
      <c r="AB135" s="77">
        <v>0</v>
      </c>
      <c r="AC135" s="77">
        <v>0</v>
      </c>
      <c r="AD135" s="77">
        <v>0</v>
      </c>
      <c r="AE135" s="77">
        <v>0</v>
      </c>
      <c r="AF135" s="77">
        <v>0</v>
      </c>
      <c r="AG135" s="77">
        <v>0</v>
      </c>
      <c r="AH135" s="77">
        <v>0</v>
      </c>
      <c r="AI135" s="77">
        <v>0</v>
      </c>
      <c r="AJ135" s="77">
        <v>0</v>
      </c>
      <c r="AK135" s="77">
        <v>0</v>
      </c>
      <c r="AL135" s="77">
        <v>0</v>
      </c>
      <c r="AM135" s="77">
        <v>0</v>
      </c>
      <c r="AN135" s="77">
        <v>0</v>
      </c>
      <c r="AO135" s="77">
        <v>0</v>
      </c>
      <c r="AP135" s="77">
        <v>0</v>
      </c>
      <c r="AQ135" s="8"/>
    </row>
    <row r="136" spans="2:43">
      <c r="B136" s="5"/>
      <c r="D136" s="108" t="s">
        <v>77</v>
      </c>
      <c r="E136" s="50"/>
      <c r="F136" s="64" t="s">
        <v>53</v>
      </c>
      <c r="G136" s="77">
        <f t="shared" si="35"/>
        <v>0</v>
      </c>
      <c r="H136" s="77">
        <v>0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  <c r="W136" s="77">
        <v>0</v>
      </c>
      <c r="X136" s="77">
        <v>0</v>
      </c>
      <c r="Y136" s="77">
        <v>0</v>
      </c>
      <c r="Z136" s="77">
        <v>0</v>
      </c>
      <c r="AA136" s="77">
        <v>0</v>
      </c>
      <c r="AB136" s="77">
        <v>0</v>
      </c>
      <c r="AC136" s="77">
        <v>0</v>
      </c>
      <c r="AD136" s="77">
        <v>0</v>
      </c>
      <c r="AE136" s="77">
        <v>0</v>
      </c>
      <c r="AF136" s="77">
        <v>0</v>
      </c>
      <c r="AG136" s="77">
        <v>0</v>
      </c>
      <c r="AH136" s="77">
        <v>0</v>
      </c>
      <c r="AI136" s="77">
        <v>0</v>
      </c>
      <c r="AJ136" s="77">
        <v>0</v>
      </c>
      <c r="AK136" s="77">
        <v>0</v>
      </c>
      <c r="AL136" s="77">
        <v>0</v>
      </c>
      <c r="AM136" s="77">
        <v>0</v>
      </c>
      <c r="AN136" s="77">
        <v>0</v>
      </c>
      <c r="AO136" s="77">
        <v>0</v>
      </c>
      <c r="AP136" s="77">
        <v>0</v>
      </c>
      <c r="AQ136" s="8"/>
    </row>
    <row r="137" spans="2:43">
      <c r="B137" s="5"/>
      <c r="D137" s="108" t="s">
        <v>78</v>
      </c>
      <c r="E137" s="50"/>
      <c r="F137" s="64" t="s">
        <v>54</v>
      </c>
      <c r="G137" s="77">
        <f t="shared" si="35"/>
        <v>44929</v>
      </c>
      <c r="H137" s="77">
        <v>877</v>
      </c>
      <c r="I137" s="77">
        <v>894</v>
      </c>
      <c r="J137" s="77">
        <v>973</v>
      </c>
      <c r="K137" s="77">
        <v>1054</v>
      </c>
      <c r="L137" s="77">
        <v>1137</v>
      </c>
      <c r="M137" s="77">
        <v>1217</v>
      </c>
      <c r="N137" s="77">
        <v>1233</v>
      </c>
      <c r="O137" s="77">
        <v>1249</v>
      </c>
      <c r="P137" s="77">
        <v>1264</v>
      </c>
      <c r="Q137" s="77">
        <v>1280</v>
      </c>
      <c r="R137" s="77">
        <v>1290</v>
      </c>
      <c r="S137" s="77">
        <v>1300</v>
      </c>
      <c r="T137" s="77">
        <v>1309</v>
      </c>
      <c r="U137" s="77">
        <v>1319</v>
      </c>
      <c r="V137" s="77">
        <v>1329</v>
      </c>
      <c r="W137" s="77">
        <v>1335</v>
      </c>
      <c r="X137" s="77">
        <v>1340</v>
      </c>
      <c r="Y137" s="77">
        <v>1346</v>
      </c>
      <c r="Z137" s="77">
        <v>1352</v>
      </c>
      <c r="AA137" s="77">
        <v>1358</v>
      </c>
      <c r="AB137" s="77">
        <v>1359</v>
      </c>
      <c r="AC137" s="77">
        <v>1361</v>
      </c>
      <c r="AD137" s="77">
        <v>1363</v>
      </c>
      <c r="AE137" s="77">
        <v>1364</v>
      </c>
      <c r="AF137" s="77">
        <v>1366</v>
      </c>
      <c r="AG137" s="77">
        <v>1366</v>
      </c>
      <c r="AH137" s="77">
        <v>1366</v>
      </c>
      <c r="AI137" s="77">
        <v>1366</v>
      </c>
      <c r="AJ137" s="77">
        <v>1366</v>
      </c>
      <c r="AK137" s="77">
        <v>1366</v>
      </c>
      <c r="AL137" s="77">
        <v>1366</v>
      </c>
      <c r="AM137" s="77">
        <v>1366</v>
      </c>
      <c r="AN137" s="77">
        <v>1366</v>
      </c>
      <c r="AO137" s="77">
        <v>1366</v>
      </c>
      <c r="AP137" s="77">
        <v>1366</v>
      </c>
      <c r="AQ137" s="8"/>
    </row>
    <row r="138" spans="2:43">
      <c r="B138" s="5"/>
      <c r="D138" s="108" t="s">
        <v>79</v>
      </c>
      <c r="E138" s="50"/>
      <c r="F138" s="64" t="s">
        <v>11</v>
      </c>
      <c r="G138" s="77">
        <f t="shared" si="35"/>
        <v>14900</v>
      </c>
      <c r="H138" s="77">
        <v>291</v>
      </c>
      <c r="I138" s="77">
        <v>296</v>
      </c>
      <c r="J138" s="77">
        <v>323</v>
      </c>
      <c r="K138" s="77">
        <v>350</v>
      </c>
      <c r="L138" s="77">
        <v>377</v>
      </c>
      <c r="M138" s="77">
        <v>404</v>
      </c>
      <c r="N138" s="77">
        <v>409</v>
      </c>
      <c r="O138" s="77">
        <v>414</v>
      </c>
      <c r="P138" s="77">
        <v>419</v>
      </c>
      <c r="Q138" s="77">
        <v>425</v>
      </c>
      <c r="R138" s="77">
        <v>428</v>
      </c>
      <c r="S138" s="77">
        <v>431</v>
      </c>
      <c r="T138" s="77">
        <v>434</v>
      </c>
      <c r="U138" s="77">
        <v>437</v>
      </c>
      <c r="V138" s="77">
        <v>441</v>
      </c>
      <c r="W138" s="77">
        <v>443</v>
      </c>
      <c r="X138" s="77">
        <v>445</v>
      </c>
      <c r="Y138" s="77">
        <v>446</v>
      </c>
      <c r="Z138" s="77">
        <v>448</v>
      </c>
      <c r="AA138" s="77">
        <v>450</v>
      </c>
      <c r="AB138" s="77">
        <v>451</v>
      </c>
      <c r="AC138" s="77">
        <v>451</v>
      </c>
      <c r="AD138" s="77">
        <v>452</v>
      </c>
      <c r="AE138" s="77">
        <v>452</v>
      </c>
      <c r="AF138" s="77">
        <v>453</v>
      </c>
      <c r="AG138" s="77">
        <v>453</v>
      </c>
      <c r="AH138" s="77">
        <v>453</v>
      </c>
      <c r="AI138" s="77">
        <v>453</v>
      </c>
      <c r="AJ138" s="77">
        <v>453</v>
      </c>
      <c r="AK138" s="77">
        <v>453</v>
      </c>
      <c r="AL138" s="77">
        <v>453</v>
      </c>
      <c r="AM138" s="77">
        <v>453</v>
      </c>
      <c r="AN138" s="77">
        <v>453</v>
      </c>
      <c r="AO138" s="77">
        <v>453</v>
      </c>
      <c r="AP138" s="77">
        <v>453</v>
      </c>
      <c r="AQ138" s="8"/>
    </row>
    <row r="139" spans="2:43">
      <c r="B139" s="5"/>
      <c r="D139" s="108" t="s">
        <v>80</v>
      </c>
      <c r="E139" s="53"/>
      <c r="F139" s="64" t="s">
        <v>15</v>
      </c>
      <c r="G139" s="77">
        <f t="shared" si="35"/>
        <v>29415</v>
      </c>
      <c r="H139" s="77">
        <v>574</v>
      </c>
      <c r="I139" s="77">
        <v>585</v>
      </c>
      <c r="J139" s="77">
        <v>637</v>
      </c>
      <c r="K139" s="77">
        <v>690</v>
      </c>
      <c r="L139" s="77">
        <v>745</v>
      </c>
      <c r="M139" s="77">
        <v>797</v>
      </c>
      <c r="N139" s="77">
        <v>808</v>
      </c>
      <c r="O139" s="77">
        <v>818</v>
      </c>
      <c r="P139" s="77">
        <v>828</v>
      </c>
      <c r="Q139" s="77">
        <v>838</v>
      </c>
      <c r="R139" s="77">
        <v>845</v>
      </c>
      <c r="S139" s="77">
        <v>851</v>
      </c>
      <c r="T139" s="77">
        <v>857</v>
      </c>
      <c r="U139" s="77">
        <v>864</v>
      </c>
      <c r="V139" s="77">
        <v>870</v>
      </c>
      <c r="W139" s="77">
        <v>874</v>
      </c>
      <c r="X139" s="77">
        <v>878</v>
      </c>
      <c r="Y139" s="77">
        <v>882</v>
      </c>
      <c r="Z139" s="77">
        <v>885</v>
      </c>
      <c r="AA139" s="77">
        <v>889</v>
      </c>
      <c r="AB139" s="77">
        <v>890</v>
      </c>
      <c r="AC139" s="77">
        <v>891</v>
      </c>
      <c r="AD139" s="77">
        <v>892</v>
      </c>
      <c r="AE139" s="77">
        <v>893</v>
      </c>
      <c r="AF139" s="77">
        <v>894</v>
      </c>
      <c r="AG139" s="77">
        <v>894</v>
      </c>
      <c r="AH139" s="77">
        <v>894</v>
      </c>
      <c r="AI139" s="77">
        <v>894</v>
      </c>
      <c r="AJ139" s="77">
        <v>894</v>
      </c>
      <c r="AK139" s="77">
        <v>894</v>
      </c>
      <c r="AL139" s="77">
        <v>894</v>
      </c>
      <c r="AM139" s="77">
        <v>894</v>
      </c>
      <c r="AN139" s="77">
        <v>894</v>
      </c>
      <c r="AO139" s="77">
        <v>894</v>
      </c>
      <c r="AP139" s="77">
        <v>894</v>
      </c>
      <c r="AQ139" s="8"/>
    </row>
    <row r="140" spans="2:43">
      <c r="B140" s="5"/>
      <c r="D140" s="108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8"/>
    </row>
    <row r="141" spans="2:43" s="22" customFormat="1">
      <c r="B141" s="5"/>
      <c r="D141" s="109"/>
      <c r="E141" s="55"/>
      <c r="F141" s="63" t="s">
        <v>56</v>
      </c>
      <c r="G141" s="76">
        <f t="shared" ref="G141:G146" si="37">SUM(H141:AP141)</f>
        <v>93848</v>
      </c>
      <c r="H141" s="76">
        <f t="shared" ref="H141:AP141" si="38">SUM(H142:H146)</f>
        <v>1744</v>
      </c>
      <c r="I141" s="76">
        <f t="shared" si="38"/>
        <v>2133</v>
      </c>
      <c r="J141" s="76">
        <f t="shared" si="38"/>
        <v>2246</v>
      </c>
      <c r="K141" s="76">
        <f t="shared" si="38"/>
        <v>2344</v>
      </c>
      <c r="L141" s="76">
        <f t="shared" si="38"/>
        <v>2477</v>
      </c>
      <c r="M141" s="76">
        <f t="shared" si="38"/>
        <v>2585</v>
      </c>
      <c r="N141" s="76">
        <f t="shared" si="38"/>
        <v>2606</v>
      </c>
      <c r="O141" s="76">
        <f t="shared" si="38"/>
        <v>2626</v>
      </c>
      <c r="P141" s="76">
        <f t="shared" si="38"/>
        <v>2624</v>
      </c>
      <c r="Q141" s="76">
        <f t="shared" si="38"/>
        <v>2656</v>
      </c>
      <c r="R141" s="76">
        <f t="shared" si="38"/>
        <v>2676</v>
      </c>
      <c r="S141" s="76">
        <f t="shared" si="38"/>
        <v>2694</v>
      </c>
      <c r="T141" s="76">
        <f t="shared" si="38"/>
        <v>2713</v>
      </c>
      <c r="U141" s="76">
        <f t="shared" si="38"/>
        <v>2733</v>
      </c>
      <c r="V141" s="76">
        <f t="shared" si="38"/>
        <v>2752</v>
      </c>
      <c r="W141" s="76">
        <f t="shared" si="38"/>
        <v>2763</v>
      </c>
      <c r="X141" s="76">
        <f t="shared" si="38"/>
        <v>2774</v>
      </c>
      <c r="Y141" s="76">
        <f t="shared" si="38"/>
        <v>2787</v>
      </c>
      <c r="Z141" s="76">
        <f t="shared" si="38"/>
        <v>2799</v>
      </c>
      <c r="AA141" s="76">
        <f t="shared" si="38"/>
        <v>2809</v>
      </c>
      <c r="AB141" s="76">
        <f t="shared" si="38"/>
        <v>2813</v>
      </c>
      <c r="AC141" s="76">
        <f t="shared" si="38"/>
        <v>2815</v>
      </c>
      <c r="AD141" s="76">
        <f t="shared" si="38"/>
        <v>2819</v>
      </c>
      <c r="AE141" s="76">
        <f t="shared" si="38"/>
        <v>2821</v>
      </c>
      <c r="AF141" s="76">
        <f t="shared" si="38"/>
        <v>2825</v>
      </c>
      <c r="AG141" s="76">
        <f t="shared" si="38"/>
        <v>2825</v>
      </c>
      <c r="AH141" s="76">
        <f t="shared" si="38"/>
        <v>2824</v>
      </c>
      <c r="AI141" s="76">
        <f t="shared" si="38"/>
        <v>2824</v>
      </c>
      <c r="AJ141" s="76">
        <f t="shared" si="38"/>
        <v>2823</v>
      </c>
      <c r="AK141" s="76">
        <f t="shared" si="38"/>
        <v>2823</v>
      </c>
      <c r="AL141" s="76">
        <f t="shared" si="38"/>
        <v>2821</v>
      </c>
      <c r="AM141" s="76">
        <f t="shared" si="38"/>
        <v>2820</v>
      </c>
      <c r="AN141" s="76">
        <f t="shared" si="38"/>
        <v>2819</v>
      </c>
      <c r="AO141" s="76">
        <f t="shared" si="38"/>
        <v>2818</v>
      </c>
      <c r="AP141" s="76">
        <f t="shared" si="38"/>
        <v>2817</v>
      </c>
      <c r="AQ141" s="8"/>
    </row>
    <row r="142" spans="2:43">
      <c r="B142" s="5"/>
      <c r="D142" s="108" t="s">
        <v>81</v>
      </c>
      <c r="E142" s="50"/>
      <c r="F142" s="64" t="s">
        <v>52</v>
      </c>
      <c r="G142" s="77">
        <f t="shared" si="37"/>
        <v>0</v>
      </c>
      <c r="H142" s="77">
        <v>0</v>
      </c>
      <c r="I142" s="77">
        <v>0</v>
      </c>
      <c r="J142" s="77">
        <v>0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  <c r="W142" s="77">
        <v>0</v>
      </c>
      <c r="X142" s="77">
        <v>0</v>
      </c>
      <c r="Y142" s="77">
        <v>0</v>
      </c>
      <c r="Z142" s="77">
        <v>0</v>
      </c>
      <c r="AA142" s="77">
        <v>0</v>
      </c>
      <c r="AB142" s="77">
        <v>0</v>
      </c>
      <c r="AC142" s="77">
        <v>0</v>
      </c>
      <c r="AD142" s="77">
        <v>0</v>
      </c>
      <c r="AE142" s="77">
        <v>0</v>
      </c>
      <c r="AF142" s="77">
        <v>0</v>
      </c>
      <c r="AG142" s="77">
        <v>0</v>
      </c>
      <c r="AH142" s="77">
        <v>0</v>
      </c>
      <c r="AI142" s="77">
        <v>0</v>
      </c>
      <c r="AJ142" s="77">
        <v>0</v>
      </c>
      <c r="AK142" s="77">
        <v>0</v>
      </c>
      <c r="AL142" s="77">
        <v>0</v>
      </c>
      <c r="AM142" s="77">
        <v>0</v>
      </c>
      <c r="AN142" s="77">
        <v>0</v>
      </c>
      <c r="AO142" s="77">
        <v>0</v>
      </c>
      <c r="AP142" s="77">
        <v>0</v>
      </c>
      <c r="AQ142" s="8"/>
    </row>
    <row r="143" spans="2:43">
      <c r="B143" s="5"/>
      <c r="D143" s="108" t="s">
        <v>82</v>
      </c>
      <c r="E143" s="50"/>
      <c r="F143" s="64" t="s">
        <v>53</v>
      </c>
      <c r="G143" s="77">
        <f t="shared" si="37"/>
        <v>12137</v>
      </c>
      <c r="H143" s="77">
        <v>0</v>
      </c>
      <c r="I143" s="77">
        <v>356</v>
      </c>
      <c r="J143" s="77">
        <v>365</v>
      </c>
      <c r="K143" s="77">
        <v>357</v>
      </c>
      <c r="L143" s="77">
        <v>381</v>
      </c>
      <c r="M143" s="77">
        <v>386</v>
      </c>
      <c r="N143" s="77">
        <v>379</v>
      </c>
      <c r="O143" s="77">
        <v>371</v>
      </c>
      <c r="P143" s="77">
        <v>341</v>
      </c>
      <c r="Q143" s="77">
        <v>344</v>
      </c>
      <c r="R143" s="77">
        <v>346</v>
      </c>
      <c r="S143" s="77">
        <v>347</v>
      </c>
      <c r="T143" s="77">
        <v>349</v>
      </c>
      <c r="U143" s="77">
        <v>351</v>
      </c>
      <c r="V143" s="77">
        <v>352</v>
      </c>
      <c r="W143" s="77">
        <v>353</v>
      </c>
      <c r="X143" s="77">
        <v>354</v>
      </c>
      <c r="Y143" s="77">
        <v>356</v>
      </c>
      <c r="Z143" s="77">
        <v>357</v>
      </c>
      <c r="AA143" s="77">
        <v>358</v>
      </c>
      <c r="AB143" s="77">
        <v>358</v>
      </c>
      <c r="AC143" s="77">
        <v>358</v>
      </c>
      <c r="AD143" s="77">
        <v>358</v>
      </c>
      <c r="AE143" s="77">
        <v>358</v>
      </c>
      <c r="AF143" s="77">
        <v>358</v>
      </c>
      <c r="AG143" s="77">
        <v>358</v>
      </c>
      <c r="AH143" s="77">
        <v>357</v>
      </c>
      <c r="AI143" s="77">
        <v>357</v>
      </c>
      <c r="AJ143" s="77">
        <v>356</v>
      </c>
      <c r="AK143" s="77">
        <v>356</v>
      </c>
      <c r="AL143" s="77">
        <v>354</v>
      </c>
      <c r="AM143" s="77">
        <v>353</v>
      </c>
      <c r="AN143" s="77">
        <v>352</v>
      </c>
      <c r="AO143" s="77">
        <v>351</v>
      </c>
      <c r="AP143" s="77">
        <v>350</v>
      </c>
      <c r="AQ143" s="8"/>
    </row>
    <row r="144" spans="2:43">
      <c r="B144" s="5"/>
      <c r="D144" s="108" t="s">
        <v>83</v>
      </c>
      <c r="E144" s="50"/>
      <c r="F144" s="64" t="s">
        <v>54</v>
      </c>
      <c r="G144" s="77">
        <f t="shared" si="37"/>
        <v>41133</v>
      </c>
      <c r="H144" s="77">
        <v>878</v>
      </c>
      <c r="I144" s="77">
        <v>894</v>
      </c>
      <c r="J144" s="77">
        <v>947</v>
      </c>
      <c r="K144" s="77">
        <v>1000</v>
      </c>
      <c r="L144" s="77">
        <v>1055</v>
      </c>
      <c r="M144" s="77">
        <v>1107</v>
      </c>
      <c r="N144" s="77">
        <v>1121</v>
      </c>
      <c r="O144" s="77">
        <v>1135</v>
      </c>
      <c r="P144" s="77">
        <v>1149</v>
      </c>
      <c r="Q144" s="77">
        <v>1164</v>
      </c>
      <c r="R144" s="77">
        <v>1173</v>
      </c>
      <c r="S144" s="77">
        <v>1181</v>
      </c>
      <c r="T144" s="77">
        <v>1190</v>
      </c>
      <c r="U144" s="77">
        <v>1199</v>
      </c>
      <c r="V144" s="77">
        <v>1208</v>
      </c>
      <c r="W144" s="77">
        <v>1213</v>
      </c>
      <c r="X144" s="77">
        <v>1218</v>
      </c>
      <c r="Y144" s="77">
        <v>1224</v>
      </c>
      <c r="Z144" s="77">
        <v>1229</v>
      </c>
      <c r="AA144" s="77">
        <v>1234</v>
      </c>
      <c r="AB144" s="77">
        <v>1236</v>
      </c>
      <c r="AC144" s="77">
        <v>1237</v>
      </c>
      <c r="AD144" s="77">
        <v>1239</v>
      </c>
      <c r="AE144" s="77">
        <v>1240</v>
      </c>
      <c r="AF144" s="77">
        <v>1242</v>
      </c>
      <c r="AG144" s="77">
        <v>1242</v>
      </c>
      <c r="AH144" s="77">
        <v>1242</v>
      </c>
      <c r="AI144" s="77">
        <v>1242</v>
      </c>
      <c r="AJ144" s="77">
        <v>1242</v>
      </c>
      <c r="AK144" s="77">
        <v>1242</v>
      </c>
      <c r="AL144" s="77">
        <v>1242</v>
      </c>
      <c r="AM144" s="77">
        <v>1242</v>
      </c>
      <c r="AN144" s="77">
        <v>1242</v>
      </c>
      <c r="AO144" s="77">
        <v>1242</v>
      </c>
      <c r="AP144" s="77">
        <v>1242</v>
      </c>
      <c r="AQ144" s="8"/>
    </row>
    <row r="145" spans="2:43">
      <c r="B145" s="5"/>
      <c r="D145" s="108" t="s">
        <v>84</v>
      </c>
      <c r="E145" s="50"/>
      <c r="F145" s="64" t="s">
        <v>11</v>
      </c>
      <c r="G145" s="77">
        <f t="shared" si="37"/>
        <v>13645</v>
      </c>
      <c r="H145" s="77">
        <v>291</v>
      </c>
      <c r="I145" s="77">
        <v>297</v>
      </c>
      <c r="J145" s="77">
        <v>314</v>
      </c>
      <c r="K145" s="77">
        <v>332</v>
      </c>
      <c r="L145" s="77">
        <v>350</v>
      </c>
      <c r="M145" s="77">
        <v>367</v>
      </c>
      <c r="N145" s="77">
        <v>372</v>
      </c>
      <c r="O145" s="77">
        <v>377</v>
      </c>
      <c r="P145" s="77">
        <v>381</v>
      </c>
      <c r="Q145" s="77">
        <v>386</v>
      </c>
      <c r="R145" s="77">
        <v>389</v>
      </c>
      <c r="S145" s="77">
        <v>392</v>
      </c>
      <c r="T145" s="77">
        <v>395</v>
      </c>
      <c r="U145" s="77">
        <v>398</v>
      </c>
      <c r="V145" s="77">
        <v>401</v>
      </c>
      <c r="W145" s="77">
        <v>402</v>
      </c>
      <c r="X145" s="77">
        <v>404</v>
      </c>
      <c r="Y145" s="77">
        <v>406</v>
      </c>
      <c r="Z145" s="77">
        <v>408</v>
      </c>
      <c r="AA145" s="77">
        <v>409</v>
      </c>
      <c r="AB145" s="77">
        <v>410</v>
      </c>
      <c r="AC145" s="77">
        <v>410</v>
      </c>
      <c r="AD145" s="77">
        <v>411</v>
      </c>
      <c r="AE145" s="77">
        <v>411</v>
      </c>
      <c r="AF145" s="77">
        <v>412</v>
      </c>
      <c r="AG145" s="77">
        <v>412</v>
      </c>
      <c r="AH145" s="77">
        <v>412</v>
      </c>
      <c r="AI145" s="77">
        <v>412</v>
      </c>
      <c r="AJ145" s="77">
        <v>412</v>
      </c>
      <c r="AK145" s="77">
        <v>412</v>
      </c>
      <c r="AL145" s="77">
        <v>412</v>
      </c>
      <c r="AM145" s="77">
        <v>412</v>
      </c>
      <c r="AN145" s="77">
        <v>412</v>
      </c>
      <c r="AO145" s="77">
        <v>412</v>
      </c>
      <c r="AP145" s="77">
        <v>412</v>
      </c>
      <c r="AQ145" s="8"/>
    </row>
    <row r="146" spans="2:43">
      <c r="B146" s="5"/>
      <c r="D146" s="108" t="s">
        <v>85</v>
      </c>
      <c r="E146" s="53"/>
      <c r="F146" s="64" t="s">
        <v>15</v>
      </c>
      <c r="G146" s="77">
        <f t="shared" si="37"/>
        <v>26933</v>
      </c>
      <c r="H146" s="77">
        <v>575</v>
      </c>
      <c r="I146" s="77">
        <v>586</v>
      </c>
      <c r="J146" s="77">
        <v>620</v>
      </c>
      <c r="K146" s="77">
        <v>655</v>
      </c>
      <c r="L146" s="77">
        <v>691</v>
      </c>
      <c r="M146" s="77">
        <v>725</v>
      </c>
      <c r="N146" s="77">
        <v>734</v>
      </c>
      <c r="O146" s="77">
        <v>743</v>
      </c>
      <c r="P146" s="77">
        <v>753</v>
      </c>
      <c r="Q146" s="77">
        <v>762</v>
      </c>
      <c r="R146" s="77">
        <v>768</v>
      </c>
      <c r="S146" s="77">
        <v>774</v>
      </c>
      <c r="T146" s="77">
        <v>779</v>
      </c>
      <c r="U146" s="77">
        <v>785</v>
      </c>
      <c r="V146" s="77">
        <v>791</v>
      </c>
      <c r="W146" s="77">
        <v>795</v>
      </c>
      <c r="X146" s="77">
        <v>798</v>
      </c>
      <c r="Y146" s="77">
        <v>801</v>
      </c>
      <c r="Z146" s="77">
        <v>805</v>
      </c>
      <c r="AA146" s="77">
        <v>808</v>
      </c>
      <c r="AB146" s="77">
        <v>809</v>
      </c>
      <c r="AC146" s="77">
        <v>810</v>
      </c>
      <c r="AD146" s="77">
        <v>811</v>
      </c>
      <c r="AE146" s="77">
        <v>812</v>
      </c>
      <c r="AF146" s="77">
        <v>813</v>
      </c>
      <c r="AG146" s="77">
        <v>813</v>
      </c>
      <c r="AH146" s="77">
        <v>813</v>
      </c>
      <c r="AI146" s="77">
        <v>813</v>
      </c>
      <c r="AJ146" s="77">
        <v>813</v>
      </c>
      <c r="AK146" s="77">
        <v>813</v>
      </c>
      <c r="AL146" s="77">
        <v>813</v>
      </c>
      <c r="AM146" s="77">
        <v>813</v>
      </c>
      <c r="AN146" s="77">
        <v>813</v>
      </c>
      <c r="AO146" s="77">
        <v>813</v>
      </c>
      <c r="AP146" s="77">
        <v>813</v>
      </c>
      <c r="AQ146" s="8"/>
    </row>
    <row r="147" spans="2:43">
      <c r="B147" s="5"/>
      <c r="D147" s="108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8"/>
    </row>
    <row r="148" spans="2:43" s="22" customFormat="1">
      <c r="B148" s="5"/>
      <c r="D148" s="109"/>
      <c r="E148" s="55"/>
      <c r="F148" s="63" t="s">
        <v>57</v>
      </c>
      <c r="G148" s="76">
        <f t="shared" ref="G148:G153" si="39">SUM(H148:AP148)</f>
        <v>69972</v>
      </c>
      <c r="H148" s="76">
        <f t="shared" ref="H148:AP148" si="40">SUM(H149:H153)</f>
        <v>552</v>
      </c>
      <c r="I148" s="76">
        <f t="shared" si="40"/>
        <v>559</v>
      </c>
      <c r="J148" s="76">
        <f t="shared" si="40"/>
        <v>1528</v>
      </c>
      <c r="K148" s="76">
        <f t="shared" si="40"/>
        <v>1555</v>
      </c>
      <c r="L148" s="76">
        <f t="shared" si="40"/>
        <v>1971</v>
      </c>
      <c r="M148" s="76">
        <f t="shared" si="40"/>
        <v>2015</v>
      </c>
      <c r="N148" s="76">
        <f t="shared" si="40"/>
        <v>2186</v>
      </c>
      <c r="O148" s="76">
        <f t="shared" si="40"/>
        <v>2163</v>
      </c>
      <c r="P148" s="76">
        <f t="shared" si="40"/>
        <v>2059</v>
      </c>
      <c r="Q148" s="76">
        <f t="shared" si="40"/>
        <v>2073</v>
      </c>
      <c r="R148" s="76">
        <f t="shared" si="40"/>
        <v>2083</v>
      </c>
      <c r="S148" s="76">
        <f t="shared" si="40"/>
        <v>2093</v>
      </c>
      <c r="T148" s="76">
        <f t="shared" si="40"/>
        <v>2102</v>
      </c>
      <c r="U148" s="76">
        <f t="shared" si="40"/>
        <v>2111</v>
      </c>
      <c r="V148" s="76">
        <f t="shared" si="40"/>
        <v>2121</v>
      </c>
      <c r="W148" s="76">
        <f t="shared" si="40"/>
        <v>2127</v>
      </c>
      <c r="X148" s="76">
        <f t="shared" si="40"/>
        <v>2132</v>
      </c>
      <c r="Y148" s="76">
        <f t="shared" si="40"/>
        <v>2137</v>
      </c>
      <c r="Z148" s="76">
        <f t="shared" si="40"/>
        <v>2144</v>
      </c>
      <c r="AA148" s="76">
        <f t="shared" si="40"/>
        <v>2150</v>
      </c>
      <c r="AB148" s="76">
        <f t="shared" si="40"/>
        <v>2152</v>
      </c>
      <c r="AC148" s="76">
        <f t="shared" si="40"/>
        <v>2153</v>
      </c>
      <c r="AD148" s="76">
        <f t="shared" si="40"/>
        <v>2153</v>
      </c>
      <c r="AE148" s="76">
        <f t="shared" si="40"/>
        <v>2154</v>
      </c>
      <c r="AF148" s="76">
        <f t="shared" si="40"/>
        <v>2154</v>
      </c>
      <c r="AG148" s="76">
        <f t="shared" si="40"/>
        <v>2152</v>
      </c>
      <c r="AH148" s="76">
        <f t="shared" si="40"/>
        <v>2149</v>
      </c>
      <c r="AI148" s="76">
        <f t="shared" si="40"/>
        <v>2146</v>
      </c>
      <c r="AJ148" s="76">
        <f t="shared" si="40"/>
        <v>2143</v>
      </c>
      <c r="AK148" s="76">
        <f t="shared" si="40"/>
        <v>2141</v>
      </c>
      <c r="AL148" s="76">
        <f t="shared" si="40"/>
        <v>2135</v>
      </c>
      <c r="AM148" s="76">
        <f t="shared" si="40"/>
        <v>2128</v>
      </c>
      <c r="AN148" s="76">
        <f t="shared" si="40"/>
        <v>2123</v>
      </c>
      <c r="AO148" s="76">
        <f t="shared" si="40"/>
        <v>2117</v>
      </c>
      <c r="AP148" s="76">
        <f t="shared" si="40"/>
        <v>2111</v>
      </c>
      <c r="AQ148" s="8"/>
    </row>
    <row r="149" spans="2:43">
      <c r="B149" s="5"/>
      <c r="D149" s="108" t="s">
        <v>86</v>
      </c>
      <c r="E149" s="50"/>
      <c r="F149" s="64" t="s">
        <v>52</v>
      </c>
      <c r="G149" s="77">
        <f t="shared" si="39"/>
        <v>24428</v>
      </c>
      <c r="H149" s="77">
        <v>461</v>
      </c>
      <c r="I149" s="77">
        <v>465</v>
      </c>
      <c r="J149" s="77">
        <v>848</v>
      </c>
      <c r="K149" s="77">
        <v>883</v>
      </c>
      <c r="L149" s="77">
        <v>682</v>
      </c>
      <c r="M149" s="77">
        <v>703</v>
      </c>
      <c r="N149" s="77">
        <v>680</v>
      </c>
      <c r="O149" s="77">
        <v>684</v>
      </c>
      <c r="P149" s="77">
        <v>688</v>
      </c>
      <c r="Q149" s="77">
        <v>691</v>
      </c>
      <c r="R149" s="77">
        <v>694</v>
      </c>
      <c r="S149" s="77">
        <v>696</v>
      </c>
      <c r="T149" s="77">
        <v>698</v>
      </c>
      <c r="U149" s="77">
        <v>701</v>
      </c>
      <c r="V149" s="77">
        <v>703</v>
      </c>
      <c r="W149" s="77">
        <v>705</v>
      </c>
      <c r="X149" s="77">
        <v>706</v>
      </c>
      <c r="Y149" s="77">
        <v>707</v>
      </c>
      <c r="Z149" s="77">
        <v>709</v>
      </c>
      <c r="AA149" s="77">
        <v>710</v>
      </c>
      <c r="AB149" s="77">
        <v>711</v>
      </c>
      <c r="AC149" s="77">
        <v>711</v>
      </c>
      <c r="AD149" s="77">
        <v>711</v>
      </c>
      <c r="AE149" s="77">
        <v>711</v>
      </c>
      <c r="AF149" s="77">
        <v>711</v>
      </c>
      <c r="AG149" s="77">
        <v>711</v>
      </c>
      <c r="AH149" s="77">
        <v>710</v>
      </c>
      <c r="AI149" s="77">
        <v>709</v>
      </c>
      <c r="AJ149" s="77">
        <v>708</v>
      </c>
      <c r="AK149" s="77">
        <v>708</v>
      </c>
      <c r="AL149" s="77">
        <v>706</v>
      </c>
      <c r="AM149" s="77">
        <v>704</v>
      </c>
      <c r="AN149" s="77">
        <v>703</v>
      </c>
      <c r="AO149" s="77">
        <v>701</v>
      </c>
      <c r="AP149" s="77">
        <v>699</v>
      </c>
      <c r="AQ149" s="8"/>
    </row>
    <row r="150" spans="2:43">
      <c r="B150" s="5"/>
      <c r="D150" s="108" t="s">
        <v>87</v>
      </c>
      <c r="E150" s="50"/>
      <c r="F150" s="64" t="s">
        <v>53</v>
      </c>
      <c r="G150" s="77">
        <f t="shared" si="39"/>
        <v>41240</v>
      </c>
      <c r="H150" s="77">
        <v>0</v>
      </c>
      <c r="I150" s="77">
        <v>0</v>
      </c>
      <c r="J150" s="77">
        <v>580</v>
      </c>
      <c r="K150" s="77">
        <v>568</v>
      </c>
      <c r="L150" s="77">
        <v>1179</v>
      </c>
      <c r="M150" s="77">
        <v>1197</v>
      </c>
      <c r="N150" s="77">
        <v>1388</v>
      </c>
      <c r="O150" s="77">
        <v>1360</v>
      </c>
      <c r="P150" s="77">
        <v>1251</v>
      </c>
      <c r="Q150" s="77">
        <v>1261</v>
      </c>
      <c r="R150" s="77">
        <v>1267</v>
      </c>
      <c r="S150" s="77">
        <v>1273</v>
      </c>
      <c r="T150" s="77">
        <v>1279</v>
      </c>
      <c r="U150" s="77">
        <v>1285</v>
      </c>
      <c r="V150" s="77">
        <v>1291</v>
      </c>
      <c r="W150" s="77">
        <v>1295</v>
      </c>
      <c r="X150" s="77">
        <v>1299</v>
      </c>
      <c r="Y150" s="77">
        <v>1303</v>
      </c>
      <c r="Z150" s="77">
        <v>1307</v>
      </c>
      <c r="AA150" s="77">
        <v>1310</v>
      </c>
      <c r="AB150" s="77">
        <v>1311</v>
      </c>
      <c r="AC150" s="77">
        <v>1312</v>
      </c>
      <c r="AD150" s="77">
        <v>1312</v>
      </c>
      <c r="AE150" s="77">
        <v>1313</v>
      </c>
      <c r="AF150" s="77">
        <v>1313</v>
      </c>
      <c r="AG150" s="77">
        <v>1311</v>
      </c>
      <c r="AH150" s="77">
        <v>1309</v>
      </c>
      <c r="AI150" s="77">
        <v>1307</v>
      </c>
      <c r="AJ150" s="77">
        <v>1305</v>
      </c>
      <c r="AK150" s="77">
        <v>1303</v>
      </c>
      <c r="AL150" s="77">
        <v>1299</v>
      </c>
      <c r="AM150" s="77">
        <v>1294</v>
      </c>
      <c r="AN150" s="77">
        <v>1290</v>
      </c>
      <c r="AO150" s="77">
        <v>1286</v>
      </c>
      <c r="AP150" s="77">
        <v>1282</v>
      </c>
      <c r="AQ150" s="8"/>
    </row>
    <row r="151" spans="2:43">
      <c r="B151" s="5"/>
      <c r="D151" s="108" t="s">
        <v>88</v>
      </c>
      <c r="E151" s="50"/>
      <c r="F151" s="64" t="s">
        <v>54</v>
      </c>
      <c r="G151" s="77">
        <f t="shared" si="39"/>
        <v>2161</v>
      </c>
      <c r="H151" s="77">
        <v>46</v>
      </c>
      <c r="I151" s="77">
        <v>47</v>
      </c>
      <c r="J151" s="77">
        <v>50</v>
      </c>
      <c r="K151" s="77">
        <v>53</v>
      </c>
      <c r="L151" s="77">
        <v>56</v>
      </c>
      <c r="M151" s="77">
        <v>58</v>
      </c>
      <c r="N151" s="77">
        <v>59</v>
      </c>
      <c r="O151" s="77">
        <v>60</v>
      </c>
      <c r="P151" s="77">
        <v>60</v>
      </c>
      <c r="Q151" s="77">
        <v>61</v>
      </c>
      <c r="R151" s="77">
        <v>62</v>
      </c>
      <c r="S151" s="77">
        <v>62</v>
      </c>
      <c r="T151" s="77">
        <v>63</v>
      </c>
      <c r="U151" s="77">
        <v>63</v>
      </c>
      <c r="V151" s="77">
        <v>64</v>
      </c>
      <c r="W151" s="77">
        <v>64</v>
      </c>
      <c r="X151" s="77">
        <v>64</v>
      </c>
      <c r="Y151" s="77">
        <v>64</v>
      </c>
      <c r="Z151" s="77">
        <v>65</v>
      </c>
      <c r="AA151" s="77">
        <v>65</v>
      </c>
      <c r="AB151" s="77">
        <v>65</v>
      </c>
      <c r="AC151" s="77">
        <v>65</v>
      </c>
      <c r="AD151" s="77">
        <v>65</v>
      </c>
      <c r="AE151" s="77">
        <v>65</v>
      </c>
      <c r="AF151" s="77">
        <v>65</v>
      </c>
      <c r="AG151" s="77">
        <v>65</v>
      </c>
      <c r="AH151" s="77">
        <v>65</v>
      </c>
      <c r="AI151" s="77">
        <v>65</v>
      </c>
      <c r="AJ151" s="77">
        <v>65</v>
      </c>
      <c r="AK151" s="77">
        <v>65</v>
      </c>
      <c r="AL151" s="77">
        <v>65</v>
      </c>
      <c r="AM151" s="77">
        <v>65</v>
      </c>
      <c r="AN151" s="77">
        <v>65</v>
      </c>
      <c r="AO151" s="77">
        <v>65</v>
      </c>
      <c r="AP151" s="77">
        <v>65</v>
      </c>
      <c r="AQ151" s="8"/>
    </row>
    <row r="152" spans="2:43">
      <c r="B152" s="5"/>
      <c r="D152" s="108" t="s">
        <v>89</v>
      </c>
      <c r="E152" s="50"/>
      <c r="F152" s="64" t="s">
        <v>11</v>
      </c>
      <c r="G152" s="77">
        <f t="shared" si="39"/>
        <v>722</v>
      </c>
      <c r="H152" s="77">
        <v>15</v>
      </c>
      <c r="I152" s="77">
        <v>16</v>
      </c>
      <c r="J152" s="77">
        <v>17</v>
      </c>
      <c r="K152" s="77">
        <v>17</v>
      </c>
      <c r="L152" s="77">
        <v>18</v>
      </c>
      <c r="M152" s="77">
        <v>19</v>
      </c>
      <c r="N152" s="77">
        <v>20</v>
      </c>
      <c r="O152" s="77">
        <v>20</v>
      </c>
      <c r="P152" s="77">
        <v>20</v>
      </c>
      <c r="Q152" s="77">
        <v>20</v>
      </c>
      <c r="R152" s="77">
        <v>20</v>
      </c>
      <c r="S152" s="77">
        <v>21</v>
      </c>
      <c r="T152" s="77">
        <v>21</v>
      </c>
      <c r="U152" s="77">
        <v>21</v>
      </c>
      <c r="V152" s="77">
        <v>21</v>
      </c>
      <c r="W152" s="77">
        <v>21</v>
      </c>
      <c r="X152" s="77">
        <v>21</v>
      </c>
      <c r="Y152" s="77">
        <v>21</v>
      </c>
      <c r="Z152" s="77">
        <v>21</v>
      </c>
      <c r="AA152" s="77">
        <v>22</v>
      </c>
      <c r="AB152" s="77">
        <v>22</v>
      </c>
      <c r="AC152" s="77">
        <v>22</v>
      </c>
      <c r="AD152" s="77">
        <v>22</v>
      </c>
      <c r="AE152" s="77">
        <v>22</v>
      </c>
      <c r="AF152" s="77">
        <v>22</v>
      </c>
      <c r="AG152" s="77">
        <v>22</v>
      </c>
      <c r="AH152" s="77">
        <v>22</v>
      </c>
      <c r="AI152" s="77">
        <v>22</v>
      </c>
      <c r="AJ152" s="77">
        <v>22</v>
      </c>
      <c r="AK152" s="77">
        <v>22</v>
      </c>
      <c r="AL152" s="77">
        <v>22</v>
      </c>
      <c r="AM152" s="77">
        <v>22</v>
      </c>
      <c r="AN152" s="77">
        <v>22</v>
      </c>
      <c r="AO152" s="77">
        <v>22</v>
      </c>
      <c r="AP152" s="77">
        <v>22</v>
      </c>
      <c r="AQ152" s="8"/>
    </row>
    <row r="153" spans="2:43">
      <c r="B153" s="5"/>
      <c r="D153" s="108" t="s">
        <v>90</v>
      </c>
      <c r="E153" s="53"/>
      <c r="F153" s="64" t="s">
        <v>15</v>
      </c>
      <c r="G153" s="77">
        <f t="shared" si="39"/>
        <v>1421</v>
      </c>
      <c r="H153" s="77">
        <v>30</v>
      </c>
      <c r="I153" s="77">
        <v>31</v>
      </c>
      <c r="J153" s="77">
        <v>33</v>
      </c>
      <c r="K153" s="77">
        <v>34</v>
      </c>
      <c r="L153" s="77">
        <v>36</v>
      </c>
      <c r="M153" s="77">
        <v>38</v>
      </c>
      <c r="N153" s="77">
        <v>39</v>
      </c>
      <c r="O153" s="77">
        <v>39</v>
      </c>
      <c r="P153" s="77">
        <v>40</v>
      </c>
      <c r="Q153" s="77">
        <v>40</v>
      </c>
      <c r="R153" s="77">
        <v>40</v>
      </c>
      <c r="S153" s="77">
        <v>41</v>
      </c>
      <c r="T153" s="77">
        <v>41</v>
      </c>
      <c r="U153" s="77">
        <v>41</v>
      </c>
      <c r="V153" s="77">
        <v>42</v>
      </c>
      <c r="W153" s="77">
        <v>42</v>
      </c>
      <c r="X153" s="77">
        <v>42</v>
      </c>
      <c r="Y153" s="77">
        <v>42</v>
      </c>
      <c r="Z153" s="77">
        <v>42</v>
      </c>
      <c r="AA153" s="77">
        <v>43</v>
      </c>
      <c r="AB153" s="77">
        <v>43</v>
      </c>
      <c r="AC153" s="77">
        <v>43</v>
      </c>
      <c r="AD153" s="77">
        <v>43</v>
      </c>
      <c r="AE153" s="77">
        <v>43</v>
      </c>
      <c r="AF153" s="77">
        <v>43</v>
      </c>
      <c r="AG153" s="77">
        <v>43</v>
      </c>
      <c r="AH153" s="77">
        <v>43</v>
      </c>
      <c r="AI153" s="77">
        <v>43</v>
      </c>
      <c r="AJ153" s="77">
        <v>43</v>
      </c>
      <c r="AK153" s="77">
        <v>43</v>
      </c>
      <c r="AL153" s="77">
        <v>43</v>
      </c>
      <c r="AM153" s="77">
        <v>43</v>
      </c>
      <c r="AN153" s="77">
        <v>43</v>
      </c>
      <c r="AO153" s="77">
        <v>43</v>
      </c>
      <c r="AP153" s="77">
        <v>43</v>
      </c>
      <c r="AQ153" s="8"/>
    </row>
    <row r="154" spans="2:43">
      <c r="B154" s="5"/>
      <c r="D154" s="108"/>
      <c r="E154" s="59"/>
      <c r="F154" s="60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8"/>
    </row>
    <row r="155" spans="2:43">
      <c r="B155" s="5"/>
      <c r="D155" s="108"/>
      <c r="E155" s="61">
        <f>E126+1</f>
        <v>6</v>
      </c>
      <c r="F155" s="62" t="str">
        <f>LOOKUP(E155,CAPEX!$E$11:$E$17,CAPEX!$F$11:$F$17)</f>
        <v>Rio de Janeiro - APs 5</v>
      </c>
      <c r="G155" s="74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8"/>
    </row>
    <row r="156" spans="2:43" s="22" customFormat="1">
      <c r="B156" s="5"/>
      <c r="D156" s="109"/>
      <c r="E156" s="55"/>
      <c r="F156" s="63" t="s">
        <v>51</v>
      </c>
      <c r="G156" s="76">
        <f t="shared" ref="G156:G161" si="41">SUM(H156:AP156)</f>
        <v>694991</v>
      </c>
      <c r="H156" s="76">
        <f t="shared" ref="H156:AP156" si="42">SUM(H157:H161)</f>
        <v>16742</v>
      </c>
      <c r="I156" s="76">
        <f t="shared" si="42"/>
        <v>18790</v>
      </c>
      <c r="J156" s="76">
        <f t="shared" si="42"/>
        <v>18907</v>
      </c>
      <c r="K156" s="76">
        <f t="shared" si="42"/>
        <v>19023</v>
      </c>
      <c r="L156" s="76">
        <f t="shared" si="42"/>
        <v>19080</v>
      </c>
      <c r="M156" s="76">
        <f t="shared" si="42"/>
        <v>19221</v>
      </c>
      <c r="N156" s="76">
        <f t="shared" si="42"/>
        <v>19357</v>
      </c>
      <c r="O156" s="76">
        <f t="shared" si="42"/>
        <v>19486</v>
      </c>
      <c r="P156" s="76">
        <f t="shared" si="42"/>
        <v>19448</v>
      </c>
      <c r="Q156" s="76">
        <f t="shared" si="42"/>
        <v>19548</v>
      </c>
      <c r="R156" s="76">
        <f t="shared" si="42"/>
        <v>19602</v>
      </c>
      <c r="S156" s="76">
        <f t="shared" si="42"/>
        <v>19784</v>
      </c>
      <c r="T156" s="76">
        <f t="shared" si="42"/>
        <v>19964</v>
      </c>
      <c r="U156" s="76">
        <f t="shared" si="42"/>
        <v>20147</v>
      </c>
      <c r="V156" s="76">
        <f t="shared" si="42"/>
        <v>20332</v>
      </c>
      <c r="W156" s="76">
        <f t="shared" si="42"/>
        <v>20349</v>
      </c>
      <c r="X156" s="76">
        <f t="shared" si="42"/>
        <v>20365</v>
      </c>
      <c r="Y156" s="76">
        <f t="shared" si="42"/>
        <v>20383</v>
      </c>
      <c r="Z156" s="76">
        <f t="shared" si="42"/>
        <v>20399</v>
      </c>
      <c r="AA156" s="76">
        <f t="shared" si="42"/>
        <v>20416</v>
      </c>
      <c r="AB156" s="76">
        <f t="shared" si="42"/>
        <v>20404</v>
      </c>
      <c r="AC156" s="76">
        <f t="shared" si="42"/>
        <v>20392</v>
      </c>
      <c r="AD156" s="76">
        <f t="shared" si="42"/>
        <v>20379</v>
      </c>
      <c r="AE156" s="76">
        <f t="shared" si="42"/>
        <v>20366</v>
      </c>
      <c r="AF156" s="76">
        <f t="shared" si="42"/>
        <v>20354</v>
      </c>
      <c r="AG156" s="76">
        <f t="shared" si="42"/>
        <v>20324</v>
      </c>
      <c r="AH156" s="76">
        <f t="shared" si="42"/>
        <v>20296</v>
      </c>
      <c r="AI156" s="76">
        <f t="shared" si="42"/>
        <v>20268</v>
      </c>
      <c r="AJ156" s="76">
        <f t="shared" si="42"/>
        <v>20239</v>
      </c>
      <c r="AK156" s="76">
        <f t="shared" si="42"/>
        <v>20210</v>
      </c>
      <c r="AL156" s="76">
        <f t="shared" si="42"/>
        <v>20168</v>
      </c>
      <c r="AM156" s="76">
        <f t="shared" si="42"/>
        <v>20126</v>
      </c>
      <c r="AN156" s="76">
        <f t="shared" si="42"/>
        <v>20083</v>
      </c>
      <c r="AO156" s="76">
        <f t="shared" si="42"/>
        <v>20041</v>
      </c>
      <c r="AP156" s="76">
        <f t="shared" si="42"/>
        <v>19998</v>
      </c>
      <c r="AQ156" s="8"/>
    </row>
    <row r="157" spans="2:43">
      <c r="B157" s="5"/>
      <c r="D157" s="108" t="s">
        <v>71</v>
      </c>
      <c r="E157" s="50"/>
      <c r="F157" s="64" t="s">
        <v>52</v>
      </c>
      <c r="G157" s="77">
        <f t="shared" si="41"/>
        <v>6160</v>
      </c>
      <c r="H157" s="77">
        <v>176</v>
      </c>
      <c r="I157" s="77">
        <v>176</v>
      </c>
      <c r="J157" s="77">
        <v>176</v>
      </c>
      <c r="K157" s="77">
        <v>176</v>
      </c>
      <c r="L157" s="77">
        <v>176</v>
      </c>
      <c r="M157" s="77">
        <v>176</v>
      </c>
      <c r="N157" s="77">
        <v>176</v>
      </c>
      <c r="O157" s="77">
        <v>176</v>
      </c>
      <c r="P157" s="77">
        <v>176</v>
      </c>
      <c r="Q157" s="77">
        <v>176</v>
      </c>
      <c r="R157" s="77">
        <v>176</v>
      </c>
      <c r="S157" s="77">
        <v>176</v>
      </c>
      <c r="T157" s="77">
        <v>176</v>
      </c>
      <c r="U157" s="77">
        <v>176</v>
      </c>
      <c r="V157" s="77">
        <v>176</v>
      </c>
      <c r="W157" s="77">
        <v>176</v>
      </c>
      <c r="X157" s="77">
        <v>176</v>
      </c>
      <c r="Y157" s="77">
        <v>176</v>
      </c>
      <c r="Z157" s="77">
        <v>176</v>
      </c>
      <c r="AA157" s="77">
        <v>176</v>
      </c>
      <c r="AB157" s="77">
        <v>176</v>
      </c>
      <c r="AC157" s="77">
        <v>176</v>
      </c>
      <c r="AD157" s="77">
        <v>176</v>
      </c>
      <c r="AE157" s="77">
        <v>176</v>
      </c>
      <c r="AF157" s="77">
        <v>176</v>
      </c>
      <c r="AG157" s="77">
        <v>176</v>
      </c>
      <c r="AH157" s="77">
        <v>176</v>
      </c>
      <c r="AI157" s="77">
        <v>176</v>
      </c>
      <c r="AJ157" s="77">
        <v>176</v>
      </c>
      <c r="AK157" s="77">
        <v>176</v>
      </c>
      <c r="AL157" s="77">
        <v>176</v>
      </c>
      <c r="AM157" s="77">
        <v>176</v>
      </c>
      <c r="AN157" s="77">
        <v>176</v>
      </c>
      <c r="AO157" s="77">
        <v>176</v>
      </c>
      <c r="AP157" s="77">
        <v>176</v>
      </c>
      <c r="AQ157" s="8"/>
    </row>
    <row r="158" spans="2:43">
      <c r="B158" s="5"/>
      <c r="D158" s="108" t="s">
        <v>72</v>
      </c>
      <c r="E158" s="50"/>
      <c r="F158" s="64" t="s">
        <v>53</v>
      </c>
      <c r="G158" s="77">
        <f t="shared" si="41"/>
        <v>332007</v>
      </c>
      <c r="H158" s="77">
        <v>10097</v>
      </c>
      <c r="I158" s="77">
        <v>10097</v>
      </c>
      <c r="J158" s="77">
        <v>10097</v>
      </c>
      <c r="K158" s="77">
        <v>10097</v>
      </c>
      <c r="L158" s="77">
        <v>10036</v>
      </c>
      <c r="M158" s="77">
        <v>9958</v>
      </c>
      <c r="N158" s="77">
        <v>9871</v>
      </c>
      <c r="O158" s="77">
        <v>9777</v>
      </c>
      <c r="P158" s="77">
        <v>9514</v>
      </c>
      <c r="Q158" s="77">
        <v>9429</v>
      </c>
      <c r="R158" s="77">
        <v>9324</v>
      </c>
      <c r="S158" s="77">
        <v>9344</v>
      </c>
      <c r="T158" s="77">
        <v>9364</v>
      </c>
      <c r="U158" s="77">
        <v>9384</v>
      </c>
      <c r="V158" s="77">
        <v>9405</v>
      </c>
      <c r="W158" s="77">
        <v>9409</v>
      </c>
      <c r="X158" s="77">
        <v>9413</v>
      </c>
      <c r="Y158" s="77">
        <v>9416</v>
      </c>
      <c r="Z158" s="77">
        <v>9420</v>
      </c>
      <c r="AA158" s="77">
        <v>9424</v>
      </c>
      <c r="AB158" s="77">
        <v>9413</v>
      </c>
      <c r="AC158" s="77">
        <v>9403</v>
      </c>
      <c r="AD158" s="77">
        <v>9392</v>
      </c>
      <c r="AE158" s="77">
        <v>9381</v>
      </c>
      <c r="AF158" s="77">
        <v>9370</v>
      </c>
      <c r="AG158" s="77">
        <v>9345</v>
      </c>
      <c r="AH158" s="77">
        <v>9321</v>
      </c>
      <c r="AI158" s="77">
        <v>9296</v>
      </c>
      <c r="AJ158" s="77">
        <v>9272</v>
      </c>
      <c r="AK158" s="77">
        <v>9247</v>
      </c>
      <c r="AL158" s="77">
        <v>9211</v>
      </c>
      <c r="AM158" s="77">
        <v>9175</v>
      </c>
      <c r="AN158" s="77">
        <v>9138</v>
      </c>
      <c r="AO158" s="77">
        <v>9102</v>
      </c>
      <c r="AP158" s="77">
        <v>9065</v>
      </c>
      <c r="AQ158" s="8"/>
    </row>
    <row r="159" spans="2:43">
      <c r="B159" s="5"/>
      <c r="D159" s="108" t="s">
        <v>73</v>
      </c>
      <c r="E159" s="50"/>
      <c r="F159" s="64" t="s">
        <v>54</v>
      </c>
      <c r="G159" s="77">
        <f t="shared" si="41"/>
        <v>162772</v>
      </c>
      <c r="H159" s="77">
        <v>4082</v>
      </c>
      <c r="I159" s="77">
        <v>4131</v>
      </c>
      <c r="J159" s="77">
        <v>4205</v>
      </c>
      <c r="K159" s="77">
        <v>4279</v>
      </c>
      <c r="L159" s="77">
        <v>4354</v>
      </c>
      <c r="M159" s="77">
        <v>4415</v>
      </c>
      <c r="N159" s="77">
        <v>4477</v>
      </c>
      <c r="O159" s="77">
        <v>4538</v>
      </c>
      <c r="P159" s="77">
        <v>4601</v>
      </c>
      <c r="Q159" s="77">
        <v>4637</v>
      </c>
      <c r="R159" s="77">
        <v>4657</v>
      </c>
      <c r="S159" s="77">
        <v>4678</v>
      </c>
      <c r="T159" s="77">
        <v>4699</v>
      </c>
      <c r="U159" s="77">
        <v>4720</v>
      </c>
      <c r="V159" s="77">
        <v>4741</v>
      </c>
      <c r="W159" s="77">
        <v>4749</v>
      </c>
      <c r="X159" s="77">
        <v>4757</v>
      </c>
      <c r="Y159" s="77">
        <v>4766</v>
      </c>
      <c r="Z159" s="77">
        <v>4774</v>
      </c>
      <c r="AA159" s="77">
        <v>4782</v>
      </c>
      <c r="AB159" s="77">
        <v>4782</v>
      </c>
      <c r="AC159" s="77">
        <v>4782</v>
      </c>
      <c r="AD159" s="77">
        <v>4782</v>
      </c>
      <c r="AE159" s="77">
        <v>4782</v>
      </c>
      <c r="AF159" s="77">
        <v>4782</v>
      </c>
      <c r="AG159" s="77">
        <v>4782</v>
      </c>
      <c r="AH159" s="77">
        <v>4782</v>
      </c>
      <c r="AI159" s="77">
        <v>4782</v>
      </c>
      <c r="AJ159" s="77">
        <v>4782</v>
      </c>
      <c r="AK159" s="77">
        <v>4782</v>
      </c>
      <c r="AL159" s="77">
        <v>4782</v>
      </c>
      <c r="AM159" s="77">
        <v>4782</v>
      </c>
      <c r="AN159" s="77">
        <v>4782</v>
      </c>
      <c r="AO159" s="77">
        <v>4782</v>
      </c>
      <c r="AP159" s="77">
        <v>4782</v>
      </c>
      <c r="AQ159" s="8"/>
    </row>
    <row r="160" spans="2:43">
      <c r="B160" s="5"/>
      <c r="D160" s="108" t="s">
        <v>74</v>
      </c>
      <c r="E160" s="50"/>
      <c r="F160" s="64" t="s">
        <v>11</v>
      </c>
      <c r="G160" s="77">
        <f t="shared" si="41"/>
        <v>60729</v>
      </c>
      <c r="H160" s="77">
        <v>1523</v>
      </c>
      <c r="I160" s="77">
        <v>1541</v>
      </c>
      <c r="J160" s="77">
        <v>1569</v>
      </c>
      <c r="K160" s="77">
        <v>1597</v>
      </c>
      <c r="L160" s="77">
        <v>1625</v>
      </c>
      <c r="M160" s="77">
        <v>1647</v>
      </c>
      <c r="N160" s="77">
        <v>1670</v>
      </c>
      <c r="O160" s="77">
        <v>1693</v>
      </c>
      <c r="P160" s="77">
        <v>1717</v>
      </c>
      <c r="Q160" s="77">
        <v>1730</v>
      </c>
      <c r="R160" s="77">
        <v>1738</v>
      </c>
      <c r="S160" s="77">
        <v>1746</v>
      </c>
      <c r="T160" s="77">
        <v>1753</v>
      </c>
      <c r="U160" s="77">
        <v>1761</v>
      </c>
      <c r="V160" s="77">
        <v>1769</v>
      </c>
      <c r="W160" s="77">
        <v>1772</v>
      </c>
      <c r="X160" s="77">
        <v>1775</v>
      </c>
      <c r="Y160" s="77">
        <v>1778</v>
      </c>
      <c r="Z160" s="77">
        <v>1781</v>
      </c>
      <c r="AA160" s="77">
        <v>1784</v>
      </c>
      <c r="AB160" s="77">
        <v>1784</v>
      </c>
      <c r="AC160" s="77">
        <v>1784</v>
      </c>
      <c r="AD160" s="77">
        <v>1784</v>
      </c>
      <c r="AE160" s="77">
        <v>1784</v>
      </c>
      <c r="AF160" s="77">
        <v>1784</v>
      </c>
      <c r="AG160" s="77">
        <v>1784</v>
      </c>
      <c r="AH160" s="77">
        <v>1784</v>
      </c>
      <c r="AI160" s="77">
        <v>1784</v>
      </c>
      <c r="AJ160" s="77">
        <v>1784</v>
      </c>
      <c r="AK160" s="77">
        <v>1784</v>
      </c>
      <c r="AL160" s="77">
        <v>1784</v>
      </c>
      <c r="AM160" s="77">
        <v>1784</v>
      </c>
      <c r="AN160" s="77">
        <v>1784</v>
      </c>
      <c r="AO160" s="77">
        <v>1784</v>
      </c>
      <c r="AP160" s="77">
        <v>1784</v>
      </c>
      <c r="AQ160" s="8"/>
    </row>
    <row r="161" spans="2:43">
      <c r="B161" s="5"/>
      <c r="D161" s="108" t="s">
        <v>75</v>
      </c>
      <c r="E161" s="53"/>
      <c r="F161" s="64" t="s">
        <v>15</v>
      </c>
      <c r="G161" s="77">
        <f t="shared" si="41"/>
        <v>133323</v>
      </c>
      <c r="H161" s="77">
        <v>864</v>
      </c>
      <c r="I161" s="77">
        <v>2845</v>
      </c>
      <c r="J161" s="77">
        <v>2860</v>
      </c>
      <c r="K161" s="77">
        <v>2874</v>
      </c>
      <c r="L161" s="77">
        <v>2889</v>
      </c>
      <c r="M161" s="77">
        <v>3025</v>
      </c>
      <c r="N161" s="77">
        <v>3163</v>
      </c>
      <c r="O161" s="77">
        <v>3302</v>
      </c>
      <c r="P161" s="77">
        <v>3440</v>
      </c>
      <c r="Q161" s="77">
        <v>3576</v>
      </c>
      <c r="R161" s="77">
        <v>3707</v>
      </c>
      <c r="S161" s="77">
        <v>3840</v>
      </c>
      <c r="T161" s="77">
        <v>3972</v>
      </c>
      <c r="U161" s="77">
        <v>4106</v>
      </c>
      <c r="V161" s="77">
        <v>4241</v>
      </c>
      <c r="W161" s="77">
        <v>4243</v>
      </c>
      <c r="X161" s="77">
        <v>4244</v>
      </c>
      <c r="Y161" s="77">
        <v>4247</v>
      </c>
      <c r="Z161" s="77">
        <v>4248</v>
      </c>
      <c r="AA161" s="77">
        <v>4250</v>
      </c>
      <c r="AB161" s="77">
        <v>4249</v>
      </c>
      <c r="AC161" s="77">
        <v>4247</v>
      </c>
      <c r="AD161" s="77">
        <v>4245</v>
      </c>
      <c r="AE161" s="77">
        <v>4243</v>
      </c>
      <c r="AF161" s="77">
        <v>4242</v>
      </c>
      <c r="AG161" s="77">
        <v>4237</v>
      </c>
      <c r="AH161" s="77">
        <v>4233</v>
      </c>
      <c r="AI161" s="77">
        <v>4230</v>
      </c>
      <c r="AJ161" s="77">
        <v>4225</v>
      </c>
      <c r="AK161" s="77">
        <v>4221</v>
      </c>
      <c r="AL161" s="77">
        <v>4215</v>
      </c>
      <c r="AM161" s="77">
        <v>4209</v>
      </c>
      <c r="AN161" s="77">
        <v>4203</v>
      </c>
      <c r="AO161" s="77">
        <v>4197</v>
      </c>
      <c r="AP161" s="77">
        <v>4191</v>
      </c>
      <c r="AQ161" s="8"/>
    </row>
    <row r="162" spans="2:43">
      <c r="B162" s="5"/>
      <c r="D162" s="108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8"/>
    </row>
    <row r="163" spans="2:43" s="22" customFormat="1">
      <c r="B163" s="5"/>
      <c r="D163" s="109"/>
      <c r="E163" s="55"/>
      <c r="F163" s="63" t="s">
        <v>55</v>
      </c>
      <c r="G163" s="76">
        <f t="shared" ref="G163:G168" si="43">SUM(H163:AP163)</f>
        <v>4726376</v>
      </c>
      <c r="H163" s="76">
        <f t="shared" ref="H163:AP163" si="44">SUM(H164:H168)</f>
        <v>118525</v>
      </c>
      <c r="I163" s="76">
        <f t="shared" si="44"/>
        <v>119943</v>
      </c>
      <c r="J163" s="76">
        <f t="shared" si="44"/>
        <v>122090</v>
      </c>
      <c r="K163" s="76">
        <f t="shared" si="44"/>
        <v>124255</v>
      </c>
      <c r="L163" s="76">
        <f t="shared" si="44"/>
        <v>126435</v>
      </c>
      <c r="M163" s="76">
        <f t="shared" si="44"/>
        <v>128206</v>
      </c>
      <c r="N163" s="76">
        <f t="shared" si="44"/>
        <v>129988</v>
      </c>
      <c r="O163" s="76">
        <f t="shared" si="44"/>
        <v>131781</v>
      </c>
      <c r="P163" s="76">
        <f t="shared" si="44"/>
        <v>133587</v>
      </c>
      <c r="Q163" s="76">
        <f t="shared" si="44"/>
        <v>134628</v>
      </c>
      <c r="R163" s="76">
        <f t="shared" si="44"/>
        <v>135233</v>
      </c>
      <c r="S163" s="76">
        <f t="shared" si="44"/>
        <v>135839</v>
      </c>
      <c r="T163" s="76">
        <f t="shared" si="44"/>
        <v>136442</v>
      </c>
      <c r="U163" s="76">
        <f t="shared" si="44"/>
        <v>137047</v>
      </c>
      <c r="V163" s="76">
        <f t="shared" si="44"/>
        <v>137651</v>
      </c>
      <c r="W163" s="76">
        <f t="shared" si="44"/>
        <v>137892</v>
      </c>
      <c r="X163" s="76">
        <f t="shared" si="44"/>
        <v>138133</v>
      </c>
      <c r="Y163" s="76">
        <f t="shared" si="44"/>
        <v>138374</v>
      </c>
      <c r="Z163" s="76">
        <f t="shared" si="44"/>
        <v>138615</v>
      </c>
      <c r="AA163" s="76">
        <f t="shared" si="44"/>
        <v>138857</v>
      </c>
      <c r="AB163" s="76">
        <f t="shared" si="44"/>
        <v>138857</v>
      </c>
      <c r="AC163" s="76">
        <f t="shared" si="44"/>
        <v>138857</v>
      </c>
      <c r="AD163" s="76">
        <f t="shared" si="44"/>
        <v>138857</v>
      </c>
      <c r="AE163" s="76">
        <f t="shared" si="44"/>
        <v>138857</v>
      </c>
      <c r="AF163" s="76">
        <f t="shared" si="44"/>
        <v>138857</v>
      </c>
      <c r="AG163" s="76">
        <f t="shared" si="44"/>
        <v>138857</v>
      </c>
      <c r="AH163" s="76">
        <f t="shared" si="44"/>
        <v>138857</v>
      </c>
      <c r="AI163" s="76">
        <f t="shared" si="44"/>
        <v>138857</v>
      </c>
      <c r="AJ163" s="76">
        <f t="shared" si="44"/>
        <v>138857</v>
      </c>
      <c r="AK163" s="76">
        <f t="shared" si="44"/>
        <v>138857</v>
      </c>
      <c r="AL163" s="76">
        <f t="shared" si="44"/>
        <v>138857</v>
      </c>
      <c r="AM163" s="76">
        <f t="shared" si="44"/>
        <v>138857</v>
      </c>
      <c r="AN163" s="76">
        <f t="shared" si="44"/>
        <v>138857</v>
      </c>
      <c r="AO163" s="76">
        <f t="shared" si="44"/>
        <v>138857</v>
      </c>
      <c r="AP163" s="76">
        <f t="shared" si="44"/>
        <v>138857</v>
      </c>
      <c r="AQ163" s="8"/>
    </row>
    <row r="164" spans="2:43">
      <c r="B164" s="5"/>
      <c r="D164" s="108" t="s">
        <v>76</v>
      </c>
      <c r="E164" s="50"/>
      <c r="F164" s="64" t="s">
        <v>52</v>
      </c>
      <c r="G164" s="77">
        <f t="shared" si="43"/>
        <v>0</v>
      </c>
      <c r="H164" s="77">
        <v>0</v>
      </c>
      <c r="I164" s="77">
        <v>0</v>
      </c>
      <c r="J164" s="77">
        <v>0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0</v>
      </c>
      <c r="T164" s="77">
        <v>0</v>
      </c>
      <c r="U164" s="77">
        <v>0</v>
      </c>
      <c r="V164" s="77">
        <v>0</v>
      </c>
      <c r="W164" s="77">
        <v>0</v>
      </c>
      <c r="X164" s="77">
        <v>0</v>
      </c>
      <c r="Y164" s="77">
        <v>0</v>
      </c>
      <c r="Z164" s="77">
        <v>0</v>
      </c>
      <c r="AA164" s="77">
        <v>0</v>
      </c>
      <c r="AB164" s="77">
        <v>0</v>
      </c>
      <c r="AC164" s="77">
        <v>0</v>
      </c>
      <c r="AD164" s="77">
        <v>0</v>
      </c>
      <c r="AE164" s="77">
        <v>0</v>
      </c>
      <c r="AF164" s="77">
        <v>0</v>
      </c>
      <c r="AG164" s="77">
        <v>0</v>
      </c>
      <c r="AH164" s="77">
        <v>0</v>
      </c>
      <c r="AI164" s="77">
        <v>0</v>
      </c>
      <c r="AJ164" s="77">
        <v>0</v>
      </c>
      <c r="AK164" s="77">
        <v>0</v>
      </c>
      <c r="AL164" s="77">
        <v>0</v>
      </c>
      <c r="AM164" s="77">
        <v>0</v>
      </c>
      <c r="AN164" s="77">
        <v>0</v>
      </c>
      <c r="AO164" s="77">
        <v>0</v>
      </c>
      <c r="AP164" s="77">
        <v>0</v>
      </c>
      <c r="AQ164" s="8"/>
    </row>
    <row r="165" spans="2:43">
      <c r="B165" s="5"/>
      <c r="D165" s="108" t="s">
        <v>77</v>
      </c>
      <c r="E165" s="50"/>
      <c r="F165" s="64" t="s">
        <v>53</v>
      </c>
      <c r="G165" s="77">
        <f t="shared" si="43"/>
        <v>0</v>
      </c>
      <c r="H165" s="77">
        <v>0</v>
      </c>
      <c r="I165" s="77">
        <v>0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>
        <v>0</v>
      </c>
      <c r="U165" s="77">
        <v>0</v>
      </c>
      <c r="V165" s="77">
        <v>0</v>
      </c>
      <c r="W165" s="77">
        <v>0</v>
      </c>
      <c r="X165" s="77">
        <v>0</v>
      </c>
      <c r="Y165" s="77">
        <v>0</v>
      </c>
      <c r="Z165" s="77">
        <v>0</v>
      </c>
      <c r="AA165" s="77">
        <v>0</v>
      </c>
      <c r="AB165" s="77">
        <v>0</v>
      </c>
      <c r="AC165" s="77">
        <v>0</v>
      </c>
      <c r="AD165" s="77">
        <v>0</v>
      </c>
      <c r="AE165" s="77">
        <v>0</v>
      </c>
      <c r="AF165" s="77">
        <v>0</v>
      </c>
      <c r="AG165" s="77">
        <v>0</v>
      </c>
      <c r="AH165" s="77">
        <v>0</v>
      </c>
      <c r="AI165" s="77">
        <v>0</v>
      </c>
      <c r="AJ165" s="77">
        <v>0</v>
      </c>
      <c r="AK165" s="77">
        <v>0</v>
      </c>
      <c r="AL165" s="77">
        <v>0</v>
      </c>
      <c r="AM165" s="77">
        <v>0</v>
      </c>
      <c r="AN165" s="77">
        <v>0</v>
      </c>
      <c r="AO165" s="77">
        <v>0</v>
      </c>
      <c r="AP165" s="77">
        <v>0</v>
      </c>
      <c r="AQ165" s="8"/>
    </row>
    <row r="166" spans="2:43">
      <c r="B166" s="5"/>
      <c r="D166" s="108" t="s">
        <v>78</v>
      </c>
      <c r="E166" s="50"/>
      <c r="F166" s="64" t="s">
        <v>54</v>
      </c>
      <c r="G166" s="77">
        <f t="shared" si="43"/>
        <v>3092707</v>
      </c>
      <c r="H166" s="77">
        <v>77557</v>
      </c>
      <c r="I166" s="77">
        <v>78485</v>
      </c>
      <c r="J166" s="77">
        <v>79890</v>
      </c>
      <c r="K166" s="77">
        <v>81306</v>
      </c>
      <c r="L166" s="77">
        <v>82733</v>
      </c>
      <c r="M166" s="77">
        <v>83892</v>
      </c>
      <c r="N166" s="77">
        <v>85058</v>
      </c>
      <c r="O166" s="77">
        <v>86231</v>
      </c>
      <c r="P166" s="77">
        <v>87413</v>
      </c>
      <c r="Q166" s="77">
        <v>88094</v>
      </c>
      <c r="R166" s="77">
        <v>88490</v>
      </c>
      <c r="S166" s="77">
        <v>88886</v>
      </c>
      <c r="T166" s="77">
        <v>89281</v>
      </c>
      <c r="U166" s="77">
        <v>89677</v>
      </c>
      <c r="V166" s="77">
        <v>90072</v>
      </c>
      <c r="W166" s="77">
        <v>90230</v>
      </c>
      <c r="X166" s="77">
        <v>90388</v>
      </c>
      <c r="Y166" s="77">
        <v>90545</v>
      </c>
      <c r="Z166" s="77">
        <v>90703</v>
      </c>
      <c r="AA166" s="77">
        <v>90861</v>
      </c>
      <c r="AB166" s="77">
        <v>90861</v>
      </c>
      <c r="AC166" s="77">
        <v>90861</v>
      </c>
      <c r="AD166" s="77">
        <v>90861</v>
      </c>
      <c r="AE166" s="77">
        <v>90861</v>
      </c>
      <c r="AF166" s="77">
        <v>90861</v>
      </c>
      <c r="AG166" s="77">
        <v>90861</v>
      </c>
      <c r="AH166" s="77">
        <v>90861</v>
      </c>
      <c r="AI166" s="77">
        <v>90861</v>
      </c>
      <c r="AJ166" s="77">
        <v>90861</v>
      </c>
      <c r="AK166" s="77">
        <v>90861</v>
      </c>
      <c r="AL166" s="77">
        <v>90861</v>
      </c>
      <c r="AM166" s="77">
        <v>90861</v>
      </c>
      <c r="AN166" s="77">
        <v>90861</v>
      </c>
      <c r="AO166" s="77">
        <v>90861</v>
      </c>
      <c r="AP166" s="77">
        <v>90861</v>
      </c>
      <c r="AQ166" s="8"/>
    </row>
    <row r="167" spans="2:43">
      <c r="B167" s="5"/>
      <c r="D167" s="108" t="s">
        <v>79</v>
      </c>
      <c r="E167" s="50"/>
      <c r="F167" s="64" t="s">
        <v>11</v>
      </c>
      <c r="G167" s="77">
        <f t="shared" si="43"/>
        <v>1153977</v>
      </c>
      <c r="H167" s="77">
        <v>28939</v>
      </c>
      <c r="I167" s="77">
        <v>29285</v>
      </c>
      <c r="J167" s="77">
        <v>29809</v>
      </c>
      <c r="K167" s="77">
        <v>30338</v>
      </c>
      <c r="L167" s="77">
        <v>30870</v>
      </c>
      <c r="M167" s="77">
        <v>31302</v>
      </c>
      <c r="N167" s="77">
        <v>31737</v>
      </c>
      <c r="O167" s="77">
        <v>32175</v>
      </c>
      <c r="P167" s="77">
        <v>32616</v>
      </c>
      <c r="Q167" s="77">
        <v>32870</v>
      </c>
      <c r="R167" s="77">
        <v>33018</v>
      </c>
      <c r="S167" s="77">
        <v>33166</v>
      </c>
      <c r="T167" s="77">
        <v>33313</v>
      </c>
      <c r="U167" s="77">
        <v>33461</v>
      </c>
      <c r="V167" s="77">
        <v>33608</v>
      </c>
      <c r="W167" s="77">
        <v>33667</v>
      </c>
      <c r="X167" s="77">
        <v>33726</v>
      </c>
      <c r="Y167" s="77">
        <v>33785</v>
      </c>
      <c r="Z167" s="77">
        <v>33844</v>
      </c>
      <c r="AA167" s="77">
        <v>33903</v>
      </c>
      <c r="AB167" s="77">
        <v>33903</v>
      </c>
      <c r="AC167" s="77">
        <v>33903</v>
      </c>
      <c r="AD167" s="77">
        <v>33903</v>
      </c>
      <c r="AE167" s="77">
        <v>33903</v>
      </c>
      <c r="AF167" s="77">
        <v>33903</v>
      </c>
      <c r="AG167" s="77">
        <v>33903</v>
      </c>
      <c r="AH167" s="77">
        <v>33903</v>
      </c>
      <c r="AI167" s="77">
        <v>33903</v>
      </c>
      <c r="AJ167" s="77">
        <v>33903</v>
      </c>
      <c r="AK167" s="77">
        <v>33903</v>
      </c>
      <c r="AL167" s="77">
        <v>33903</v>
      </c>
      <c r="AM167" s="77">
        <v>33903</v>
      </c>
      <c r="AN167" s="77">
        <v>33903</v>
      </c>
      <c r="AO167" s="77">
        <v>33903</v>
      </c>
      <c r="AP167" s="77">
        <v>33903</v>
      </c>
      <c r="AQ167" s="8"/>
    </row>
    <row r="168" spans="2:43">
      <c r="B168" s="5"/>
      <c r="D168" s="108" t="s">
        <v>80</v>
      </c>
      <c r="E168" s="53"/>
      <c r="F168" s="64" t="s">
        <v>15</v>
      </c>
      <c r="G168" s="77">
        <f t="shared" si="43"/>
        <v>479692</v>
      </c>
      <c r="H168" s="77">
        <v>12029</v>
      </c>
      <c r="I168" s="77">
        <v>12173</v>
      </c>
      <c r="J168" s="77">
        <v>12391</v>
      </c>
      <c r="K168" s="77">
        <v>12611</v>
      </c>
      <c r="L168" s="77">
        <v>12832</v>
      </c>
      <c r="M168" s="77">
        <v>13012</v>
      </c>
      <c r="N168" s="77">
        <v>13193</v>
      </c>
      <c r="O168" s="77">
        <v>13375</v>
      </c>
      <c r="P168" s="77">
        <v>13558</v>
      </c>
      <c r="Q168" s="77">
        <v>13664</v>
      </c>
      <c r="R168" s="77">
        <v>13725</v>
      </c>
      <c r="S168" s="77">
        <v>13787</v>
      </c>
      <c r="T168" s="77">
        <v>13848</v>
      </c>
      <c r="U168" s="77">
        <v>13909</v>
      </c>
      <c r="V168" s="77">
        <v>13971</v>
      </c>
      <c r="W168" s="77">
        <v>13995</v>
      </c>
      <c r="X168" s="77">
        <v>14019</v>
      </c>
      <c r="Y168" s="77">
        <v>14044</v>
      </c>
      <c r="Z168" s="77">
        <v>14068</v>
      </c>
      <c r="AA168" s="77">
        <v>14093</v>
      </c>
      <c r="AB168" s="77">
        <v>14093</v>
      </c>
      <c r="AC168" s="77">
        <v>14093</v>
      </c>
      <c r="AD168" s="77">
        <v>14093</v>
      </c>
      <c r="AE168" s="77">
        <v>14093</v>
      </c>
      <c r="AF168" s="77">
        <v>14093</v>
      </c>
      <c r="AG168" s="77">
        <v>14093</v>
      </c>
      <c r="AH168" s="77">
        <v>14093</v>
      </c>
      <c r="AI168" s="77">
        <v>14093</v>
      </c>
      <c r="AJ168" s="77">
        <v>14093</v>
      </c>
      <c r="AK168" s="77">
        <v>14093</v>
      </c>
      <c r="AL168" s="77">
        <v>14093</v>
      </c>
      <c r="AM168" s="77">
        <v>14093</v>
      </c>
      <c r="AN168" s="77">
        <v>14093</v>
      </c>
      <c r="AO168" s="77">
        <v>14093</v>
      </c>
      <c r="AP168" s="77">
        <v>14093</v>
      </c>
      <c r="AQ168" s="8"/>
    </row>
    <row r="169" spans="2:43">
      <c r="B169" s="5"/>
      <c r="D169" s="108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8"/>
    </row>
    <row r="170" spans="2:43" s="22" customFormat="1">
      <c r="B170" s="5"/>
      <c r="D170" s="109"/>
      <c r="E170" s="55"/>
      <c r="F170" s="63" t="s">
        <v>56</v>
      </c>
      <c r="G170" s="76">
        <f t="shared" ref="G170:G175" si="45">SUM(H170:AP170)</f>
        <v>0</v>
      </c>
      <c r="H170" s="76">
        <f t="shared" ref="H170:AP170" si="46">SUM(H171:H175)</f>
        <v>0</v>
      </c>
      <c r="I170" s="76">
        <f t="shared" si="46"/>
        <v>0</v>
      </c>
      <c r="J170" s="76">
        <f t="shared" si="46"/>
        <v>0</v>
      </c>
      <c r="K170" s="76">
        <f t="shared" si="46"/>
        <v>0</v>
      </c>
      <c r="L170" s="76">
        <f t="shared" si="46"/>
        <v>0</v>
      </c>
      <c r="M170" s="76">
        <f t="shared" si="46"/>
        <v>0</v>
      </c>
      <c r="N170" s="76">
        <f t="shared" si="46"/>
        <v>0</v>
      </c>
      <c r="O170" s="76">
        <f t="shared" si="46"/>
        <v>0</v>
      </c>
      <c r="P170" s="76">
        <f t="shared" si="46"/>
        <v>0</v>
      </c>
      <c r="Q170" s="76">
        <f t="shared" si="46"/>
        <v>0</v>
      </c>
      <c r="R170" s="76">
        <f t="shared" si="46"/>
        <v>0</v>
      </c>
      <c r="S170" s="76">
        <f t="shared" si="46"/>
        <v>0</v>
      </c>
      <c r="T170" s="76">
        <f t="shared" si="46"/>
        <v>0</v>
      </c>
      <c r="U170" s="76">
        <f t="shared" si="46"/>
        <v>0</v>
      </c>
      <c r="V170" s="76">
        <f t="shared" si="46"/>
        <v>0</v>
      </c>
      <c r="W170" s="76">
        <f t="shared" si="46"/>
        <v>0</v>
      </c>
      <c r="X170" s="76">
        <f t="shared" si="46"/>
        <v>0</v>
      </c>
      <c r="Y170" s="76">
        <f t="shared" si="46"/>
        <v>0</v>
      </c>
      <c r="Z170" s="76">
        <f t="shared" si="46"/>
        <v>0</v>
      </c>
      <c r="AA170" s="76">
        <f t="shared" si="46"/>
        <v>0</v>
      </c>
      <c r="AB170" s="76">
        <f t="shared" si="46"/>
        <v>0</v>
      </c>
      <c r="AC170" s="76">
        <f t="shared" si="46"/>
        <v>0</v>
      </c>
      <c r="AD170" s="76">
        <f t="shared" si="46"/>
        <v>0</v>
      </c>
      <c r="AE170" s="76">
        <f t="shared" si="46"/>
        <v>0</v>
      </c>
      <c r="AF170" s="76">
        <f t="shared" si="46"/>
        <v>0</v>
      </c>
      <c r="AG170" s="76">
        <f t="shared" si="46"/>
        <v>0</v>
      </c>
      <c r="AH170" s="76">
        <f t="shared" si="46"/>
        <v>0</v>
      </c>
      <c r="AI170" s="76">
        <f t="shared" si="46"/>
        <v>0</v>
      </c>
      <c r="AJ170" s="76">
        <f t="shared" si="46"/>
        <v>0</v>
      </c>
      <c r="AK170" s="76">
        <f t="shared" si="46"/>
        <v>0</v>
      </c>
      <c r="AL170" s="76">
        <f t="shared" si="46"/>
        <v>0</v>
      </c>
      <c r="AM170" s="76">
        <f t="shared" si="46"/>
        <v>0</v>
      </c>
      <c r="AN170" s="76">
        <f t="shared" si="46"/>
        <v>0</v>
      </c>
      <c r="AO170" s="76">
        <f t="shared" si="46"/>
        <v>0</v>
      </c>
      <c r="AP170" s="76">
        <f t="shared" si="46"/>
        <v>0</v>
      </c>
      <c r="AQ170" s="8"/>
    </row>
    <row r="171" spans="2:43">
      <c r="B171" s="5"/>
      <c r="D171" s="108" t="s">
        <v>81</v>
      </c>
      <c r="E171" s="50"/>
      <c r="F171" s="64" t="s">
        <v>52</v>
      </c>
      <c r="G171" s="77">
        <f t="shared" si="45"/>
        <v>0</v>
      </c>
      <c r="H171" s="77">
        <v>0</v>
      </c>
      <c r="I171" s="77">
        <v>0</v>
      </c>
      <c r="J171" s="77">
        <v>0</v>
      </c>
      <c r="K171" s="77">
        <v>0</v>
      </c>
      <c r="L171" s="77">
        <v>0</v>
      </c>
      <c r="M171" s="77">
        <v>0</v>
      </c>
      <c r="N171" s="77">
        <v>0</v>
      </c>
      <c r="O171" s="77">
        <v>0</v>
      </c>
      <c r="P171" s="77">
        <v>0</v>
      </c>
      <c r="Q171" s="77">
        <v>0</v>
      </c>
      <c r="R171" s="77">
        <v>0</v>
      </c>
      <c r="S171" s="77">
        <v>0</v>
      </c>
      <c r="T171" s="77">
        <v>0</v>
      </c>
      <c r="U171" s="77">
        <v>0</v>
      </c>
      <c r="V171" s="77">
        <v>0</v>
      </c>
      <c r="W171" s="77">
        <v>0</v>
      </c>
      <c r="X171" s="77">
        <v>0</v>
      </c>
      <c r="Y171" s="77">
        <v>0</v>
      </c>
      <c r="Z171" s="77">
        <v>0</v>
      </c>
      <c r="AA171" s="77">
        <v>0</v>
      </c>
      <c r="AB171" s="77">
        <v>0</v>
      </c>
      <c r="AC171" s="77">
        <v>0</v>
      </c>
      <c r="AD171" s="77">
        <v>0</v>
      </c>
      <c r="AE171" s="77">
        <v>0</v>
      </c>
      <c r="AF171" s="77">
        <v>0</v>
      </c>
      <c r="AG171" s="77">
        <v>0</v>
      </c>
      <c r="AH171" s="77">
        <v>0</v>
      </c>
      <c r="AI171" s="77">
        <v>0</v>
      </c>
      <c r="AJ171" s="77">
        <v>0</v>
      </c>
      <c r="AK171" s="77">
        <v>0</v>
      </c>
      <c r="AL171" s="77">
        <v>0</v>
      </c>
      <c r="AM171" s="77">
        <v>0</v>
      </c>
      <c r="AN171" s="77">
        <v>0</v>
      </c>
      <c r="AO171" s="77">
        <v>0</v>
      </c>
      <c r="AP171" s="77">
        <v>0</v>
      </c>
      <c r="AQ171" s="8"/>
    </row>
    <row r="172" spans="2:43">
      <c r="B172" s="5"/>
      <c r="D172" s="108" t="s">
        <v>82</v>
      </c>
      <c r="E172" s="50"/>
      <c r="F172" s="64" t="s">
        <v>53</v>
      </c>
      <c r="G172" s="77">
        <f t="shared" si="45"/>
        <v>0</v>
      </c>
      <c r="H172" s="77">
        <v>0</v>
      </c>
      <c r="I172" s="77">
        <v>0</v>
      </c>
      <c r="J172" s="77">
        <v>0</v>
      </c>
      <c r="K172" s="77">
        <v>0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0</v>
      </c>
      <c r="S172" s="77">
        <v>0</v>
      </c>
      <c r="T172" s="77">
        <v>0</v>
      </c>
      <c r="U172" s="77">
        <v>0</v>
      </c>
      <c r="V172" s="77">
        <v>0</v>
      </c>
      <c r="W172" s="77">
        <v>0</v>
      </c>
      <c r="X172" s="77">
        <v>0</v>
      </c>
      <c r="Y172" s="77">
        <v>0</v>
      </c>
      <c r="Z172" s="77">
        <v>0</v>
      </c>
      <c r="AA172" s="77">
        <v>0</v>
      </c>
      <c r="AB172" s="77">
        <v>0</v>
      </c>
      <c r="AC172" s="77">
        <v>0</v>
      </c>
      <c r="AD172" s="77">
        <v>0</v>
      </c>
      <c r="AE172" s="77">
        <v>0</v>
      </c>
      <c r="AF172" s="77">
        <v>0</v>
      </c>
      <c r="AG172" s="77">
        <v>0</v>
      </c>
      <c r="AH172" s="77">
        <v>0</v>
      </c>
      <c r="AI172" s="77">
        <v>0</v>
      </c>
      <c r="AJ172" s="77">
        <v>0</v>
      </c>
      <c r="AK172" s="77">
        <v>0</v>
      </c>
      <c r="AL172" s="77">
        <v>0</v>
      </c>
      <c r="AM172" s="77">
        <v>0</v>
      </c>
      <c r="AN172" s="77">
        <v>0</v>
      </c>
      <c r="AO172" s="77">
        <v>0</v>
      </c>
      <c r="AP172" s="77">
        <v>0</v>
      </c>
      <c r="AQ172" s="8"/>
    </row>
    <row r="173" spans="2:43">
      <c r="B173" s="5"/>
      <c r="D173" s="108" t="s">
        <v>83</v>
      </c>
      <c r="E173" s="50"/>
      <c r="F173" s="64" t="s">
        <v>54</v>
      </c>
      <c r="G173" s="77">
        <f t="shared" si="45"/>
        <v>0</v>
      </c>
      <c r="H173" s="77">
        <v>0</v>
      </c>
      <c r="I173" s="77">
        <v>0</v>
      </c>
      <c r="J173" s="77">
        <v>0</v>
      </c>
      <c r="K173" s="77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  <c r="S173" s="77">
        <v>0</v>
      </c>
      <c r="T173" s="77">
        <v>0</v>
      </c>
      <c r="U173" s="77">
        <v>0</v>
      </c>
      <c r="V173" s="77">
        <v>0</v>
      </c>
      <c r="W173" s="77">
        <v>0</v>
      </c>
      <c r="X173" s="77">
        <v>0</v>
      </c>
      <c r="Y173" s="77">
        <v>0</v>
      </c>
      <c r="Z173" s="77">
        <v>0</v>
      </c>
      <c r="AA173" s="77">
        <v>0</v>
      </c>
      <c r="AB173" s="77">
        <v>0</v>
      </c>
      <c r="AC173" s="77">
        <v>0</v>
      </c>
      <c r="AD173" s="77">
        <v>0</v>
      </c>
      <c r="AE173" s="77">
        <v>0</v>
      </c>
      <c r="AF173" s="77">
        <v>0</v>
      </c>
      <c r="AG173" s="77">
        <v>0</v>
      </c>
      <c r="AH173" s="77">
        <v>0</v>
      </c>
      <c r="AI173" s="77">
        <v>0</v>
      </c>
      <c r="AJ173" s="77">
        <v>0</v>
      </c>
      <c r="AK173" s="77">
        <v>0</v>
      </c>
      <c r="AL173" s="77">
        <v>0</v>
      </c>
      <c r="AM173" s="77">
        <v>0</v>
      </c>
      <c r="AN173" s="77">
        <v>0</v>
      </c>
      <c r="AO173" s="77">
        <v>0</v>
      </c>
      <c r="AP173" s="77">
        <v>0</v>
      </c>
      <c r="AQ173" s="8"/>
    </row>
    <row r="174" spans="2:43">
      <c r="B174" s="5"/>
      <c r="D174" s="108" t="s">
        <v>84</v>
      </c>
      <c r="E174" s="50"/>
      <c r="F174" s="64" t="s">
        <v>11</v>
      </c>
      <c r="G174" s="77">
        <f t="shared" si="45"/>
        <v>0</v>
      </c>
      <c r="H174" s="77">
        <v>0</v>
      </c>
      <c r="I174" s="77">
        <v>0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0</v>
      </c>
      <c r="R174" s="77">
        <v>0</v>
      </c>
      <c r="S174" s="77">
        <v>0</v>
      </c>
      <c r="T174" s="77">
        <v>0</v>
      </c>
      <c r="U174" s="77">
        <v>0</v>
      </c>
      <c r="V174" s="77">
        <v>0</v>
      </c>
      <c r="W174" s="77">
        <v>0</v>
      </c>
      <c r="X174" s="77">
        <v>0</v>
      </c>
      <c r="Y174" s="77">
        <v>0</v>
      </c>
      <c r="Z174" s="77">
        <v>0</v>
      </c>
      <c r="AA174" s="77">
        <v>0</v>
      </c>
      <c r="AB174" s="77">
        <v>0</v>
      </c>
      <c r="AC174" s="77">
        <v>0</v>
      </c>
      <c r="AD174" s="77">
        <v>0</v>
      </c>
      <c r="AE174" s="77">
        <v>0</v>
      </c>
      <c r="AF174" s="77">
        <v>0</v>
      </c>
      <c r="AG174" s="77">
        <v>0</v>
      </c>
      <c r="AH174" s="77">
        <v>0</v>
      </c>
      <c r="AI174" s="77">
        <v>0</v>
      </c>
      <c r="AJ174" s="77">
        <v>0</v>
      </c>
      <c r="AK174" s="77">
        <v>0</v>
      </c>
      <c r="AL174" s="77">
        <v>0</v>
      </c>
      <c r="AM174" s="77">
        <v>0</v>
      </c>
      <c r="AN174" s="77">
        <v>0</v>
      </c>
      <c r="AO174" s="77">
        <v>0</v>
      </c>
      <c r="AP174" s="77">
        <v>0</v>
      </c>
      <c r="AQ174" s="8"/>
    </row>
    <row r="175" spans="2:43">
      <c r="B175" s="5"/>
      <c r="D175" s="108" t="s">
        <v>85</v>
      </c>
      <c r="E175" s="53"/>
      <c r="F175" s="64" t="s">
        <v>15</v>
      </c>
      <c r="G175" s="77">
        <f t="shared" si="45"/>
        <v>0</v>
      </c>
      <c r="H175" s="77">
        <v>0</v>
      </c>
      <c r="I175" s="77">
        <v>0</v>
      </c>
      <c r="J175" s="77">
        <v>0</v>
      </c>
      <c r="K175" s="77">
        <v>0</v>
      </c>
      <c r="L175" s="77">
        <v>0</v>
      </c>
      <c r="M175" s="77">
        <v>0</v>
      </c>
      <c r="N175" s="77">
        <v>0</v>
      </c>
      <c r="O175" s="77">
        <v>0</v>
      </c>
      <c r="P175" s="77">
        <v>0</v>
      </c>
      <c r="Q175" s="77">
        <v>0</v>
      </c>
      <c r="R175" s="77">
        <v>0</v>
      </c>
      <c r="S175" s="77">
        <v>0</v>
      </c>
      <c r="T175" s="77">
        <v>0</v>
      </c>
      <c r="U175" s="77">
        <v>0</v>
      </c>
      <c r="V175" s="77">
        <v>0</v>
      </c>
      <c r="W175" s="77">
        <v>0</v>
      </c>
      <c r="X175" s="77">
        <v>0</v>
      </c>
      <c r="Y175" s="77">
        <v>0</v>
      </c>
      <c r="Z175" s="77">
        <v>0</v>
      </c>
      <c r="AA175" s="77">
        <v>0</v>
      </c>
      <c r="AB175" s="77">
        <v>0</v>
      </c>
      <c r="AC175" s="77">
        <v>0</v>
      </c>
      <c r="AD175" s="77">
        <v>0</v>
      </c>
      <c r="AE175" s="77">
        <v>0</v>
      </c>
      <c r="AF175" s="77">
        <v>0</v>
      </c>
      <c r="AG175" s="77">
        <v>0</v>
      </c>
      <c r="AH175" s="77">
        <v>0</v>
      </c>
      <c r="AI175" s="77">
        <v>0</v>
      </c>
      <c r="AJ175" s="77">
        <v>0</v>
      </c>
      <c r="AK175" s="77">
        <v>0</v>
      </c>
      <c r="AL175" s="77">
        <v>0</v>
      </c>
      <c r="AM175" s="77">
        <v>0</v>
      </c>
      <c r="AN175" s="77">
        <v>0</v>
      </c>
      <c r="AO175" s="77">
        <v>0</v>
      </c>
      <c r="AP175" s="77">
        <v>0</v>
      </c>
      <c r="AQ175" s="8"/>
    </row>
    <row r="176" spans="2:43">
      <c r="B176" s="5"/>
      <c r="D176" s="108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8"/>
    </row>
    <row r="177" spans="2:43" s="22" customFormat="1">
      <c r="B177" s="5"/>
      <c r="D177" s="109"/>
      <c r="E177" s="55"/>
      <c r="F177" s="63" t="s">
        <v>57</v>
      </c>
      <c r="G177" s="76">
        <f t="shared" ref="G177:G182" si="47">SUM(H177:AP177)</f>
        <v>0</v>
      </c>
      <c r="H177" s="76">
        <f t="shared" ref="H177:AP177" si="48">SUM(H178:H182)</f>
        <v>0</v>
      </c>
      <c r="I177" s="76">
        <f t="shared" si="48"/>
        <v>0</v>
      </c>
      <c r="J177" s="76">
        <f t="shared" si="48"/>
        <v>0</v>
      </c>
      <c r="K177" s="76">
        <f t="shared" si="48"/>
        <v>0</v>
      </c>
      <c r="L177" s="76">
        <f t="shared" si="48"/>
        <v>0</v>
      </c>
      <c r="M177" s="76">
        <f t="shared" si="48"/>
        <v>0</v>
      </c>
      <c r="N177" s="76">
        <f t="shared" si="48"/>
        <v>0</v>
      </c>
      <c r="O177" s="76">
        <f t="shared" si="48"/>
        <v>0</v>
      </c>
      <c r="P177" s="76">
        <f t="shared" si="48"/>
        <v>0</v>
      </c>
      <c r="Q177" s="76">
        <f t="shared" si="48"/>
        <v>0</v>
      </c>
      <c r="R177" s="76">
        <f t="shared" si="48"/>
        <v>0</v>
      </c>
      <c r="S177" s="76">
        <f t="shared" si="48"/>
        <v>0</v>
      </c>
      <c r="T177" s="76">
        <f t="shared" si="48"/>
        <v>0</v>
      </c>
      <c r="U177" s="76">
        <f t="shared" si="48"/>
        <v>0</v>
      </c>
      <c r="V177" s="76">
        <f t="shared" si="48"/>
        <v>0</v>
      </c>
      <c r="W177" s="76">
        <f t="shared" si="48"/>
        <v>0</v>
      </c>
      <c r="X177" s="76">
        <f t="shared" si="48"/>
        <v>0</v>
      </c>
      <c r="Y177" s="76">
        <f t="shared" si="48"/>
        <v>0</v>
      </c>
      <c r="Z177" s="76">
        <f t="shared" si="48"/>
        <v>0</v>
      </c>
      <c r="AA177" s="76">
        <f t="shared" si="48"/>
        <v>0</v>
      </c>
      <c r="AB177" s="76">
        <f t="shared" si="48"/>
        <v>0</v>
      </c>
      <c r="AC177" s="76">
        <f t="shared" si="48"/>
        <v>0</v>
      </c>
      <c r="AD177" s="76">
        <f t="shared" si="48"/>
        <v>0</v>
      </c>
      <c r="AE177" s="76">
        <f t="shared" si="48"/>
        <v>0</v>
      </c>
      <c r="AF177" s="76">
        <f t="shared" si="48"/>
        <v>0</v>
      </c>
      <c r="AG177" s="76">
        <f t="shared" si="48"/>
        <v>0</v>
      </c>
      <c r="AH177" s="76">
        <f t="shared" si="48"/>
        <v>0</v>
      </c>
      <c r="AI177" s="76">
        <f t="shared" si="48"/>
        <v>0</v>
      </c>
      <c r="AJ177" s="76">
        <f t="shared" si="48"/>
        <v>0</v>
      </c>
      <c r="AK177" s="76">
        <f t="shared" si="48"/>
        <v>0</v>
      </c>
      <c r="AL177" s="76">
        <f t="shared" si="48"/>
        <v>0</v>
      </c>
      <c r="AM177" s="76">
        <f t="shared" si="48"/>
        <v>0</v>
      </c>
      <c r="AN177" s="76">
        <f t="shared" si="48"/>
        <v>0</v>
      </c>
      <c r="AO177" s="76">
        <f t="shared" si="48"/>
        <v>0</v>
      </c>
      <c r="AP177" s="76">
        <f t="shared" si="48"/>
        <v>0</v>
      </c>
      <c r="AQ177" s="8"/>
    </row>
    <row r="178" spans="2:43">
      <c r="B178" s="5"/>
      <c r="D178" s="108" t="s">
        <v>86</v>
      </c>
      <c r="E178" s="50"/>
      <c r="F178" s="64" t="s">
        <v>52</v>
      </c>
      <c r="G178" s="77">
        <f t="shared" si="47"/>
        <v>0</v>
      </c>
      <c r="H178" s="77">
        <v>0</v>
      </c>
      <c r="I178" s="77">
        <v>0</v>
      </c>
      <c r="J178" s="77">
        <v>0</v>
      </c>
      <c r="K178" s="77">
        <v>0</v>
      </c>
      <c r="L178" s="77">
        <v>0</v>
      </c>
      <c r="M178" s="77">
        <v>0</v>
      </c>
      <c r="N178" s="77">
        <v>0</v>
      </c>
      <c r="O178" s="77">
        <v>0</v>
      </c>
      <c r="P178" s="77">
        <v>0</v>
      </c>
      <c r="Q178" s="77">
        <v>0</v>
      </c>
      <c r="R178" s="77">
        <v>0</v>
      </c>
      <c r="S178" s="77">
        <v>0</v>
      </c>
      <c r="T178" s="77">
        <v>0</v>
      </c>
      <c r="U178" s="77">
        <v>0</v>
      </c>
      <c r="V178" s="77">
        <v>0</v>
      </c>
      <c r="W178" s="77">
        <v>0</v>
      </c>
      <c r="X178" s="77">
        <v>0</v>
      </c>
      <c r="Y178" s="77">
        <v>0</v>
      </c>
      <c r="Z178" s="77">
        <v>0</v>
      </c>
      <c r="AA178" s="77">
        <v>0</v>
      </c>
      <c r="AB178" s="77">
        <v>0</v>
      </c>
      <c r="AC178" s="77">
        <v>0</v>
      </c>
      <c r="AD178" s="77">
        <v>0</v>
      </c>
      <c r="AE178" s="77">
        <v>0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  <c r="AO178" s="77">
        <v>0</v>
      </c>
      <c r="AP178" s="77">
        <v>0</v>
      </c>
      <c r="AQ178" s="8"/>
    </row>
    <row r="179" spans="2:43">
      <c r="B179" s="5"/>
      <c r="D179" s="108" t="s">
        <v>87</v>
      </c>
      <c r="E179" s="50"/>
      <c r="F179" s="64" t="s">
        <v>53</v>
      </c>
      <c r="G179" s="77">
        <f t="shared" si="47"/>
        <v>0</v>
      </c>
      <c r="H179" s="77">
        <v>0</v>
      </c>
      <c r="I179" s="77">
        <v>0</v>
      </c>
      <c r="J179" s="77">
        <v>0</v>
      </c>
      <c r="K179" s="77">
        <v>0</v>
      </c>
      <c r="L179" s="77">
        <v>0</v>
      </c>
      <c r="M179" s="77">
        <v>0</v>
      </c>
      <c r="N179" s="77">
        <v>0</v>
      </c>
      <c r="O179" s="77">
        <v>0</v>
      </c>
      <c r="P179" s="77">
        <v>0</v>
      </c>
      <c r="Q179" s="77">
        <v>0</v>
      </c>
      <c r="R179" s="77">
        <v>0</v>
      </c>
      <c r="S179" s="77">
        <v>0</v>
      </c>
      <c r="T179" s="77">
        <v>0</v>
      </c>
      <c r="U179" s="77">
        <v>0</v>
      </c>
      <c r="V179" s="77">
        <v>0</v>
      </c>
      <c r="W179" s="77">
        <v>0</v>
      </c>
      <c r="X179" s="77">
        <v>0</v>
      </c>
      <c r="Y179" s="77">
        <v>0</v>
      </c>
      <c r="Z179" s="77">
        <v>0</v>
      </c>
      <c r="AA179" s="77">
        <v>0</v>
      </c>
      <c r="AB179" s="77">
        <v>0</v>
      </c>
      <c r="AC179" s="77">
        <v>0</v>
      </c>
      <c r="AD179" s="77">
        <v>0</v>
      </c>
      <c r="AE179" s="77">
        <v>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  <c r="AO179" s="77">
        <v>0</v>
      </c>
      <c r="AP179" s="77">
        <v>0</v>
      </c>
      <c r="AQ179" s="8"/>
    </row>
    <row r="180" spans="2:43">
      <c r="B180" s="5"/>
      <c r="D180" s="108" t="s">
        <v>88</v>
      </c>
      <c r="E180" s="50"/>
      <c r="F180" s="64" t="s">
        <v>54</v>
      </c>
      <c r="G180" s="77">
        <f t="shared" si="47"/>
        <v>0</v>
      </c>
      <c r="H180" s="77">
        <v>0</v>
      </c>
      <c r="I180" s="77">
        <v>0</v>
      </c>
      <c r="J180" s="77">
        <v>0</v>
      </c>
      <c r="K180" s="77">
        <v>0</v>
      </c>
      <c r="L180" s="77">
        <v>0</v>
      </c>
      <c r="M180" s="77">
        <v>0</v>
      </c>
      <c r="N180" s="77">
        <v>0</v>
      </c>
      <c r="O180" s="77">
        <v>0</v>
      </c>
      <c r="P180" s="77">
        <v>0</v>
      </c>
      <c r="Q180" s="77">
        <v>0</v>
      </c>
      <c r="R180" s="77">
        <v>0</v>
      </c>
      <c r="S180" s="77">
        <v>0</v>
      </c>
      <c r="T180" s="77">
        <v>0</v>
      </c>
      <c r="U180" s="77">
        <v>0</v>
      </c>
      <c r="V180" s="77">
        <v>0</v>
      </c>
      <c r="W180" s="77">
        <v>0</v>
      </c>
      <c r="X180" s="77">
        <v>0</v>
      </c>
      <c r="Y180" s="77">
        <v>0</v>
      </c>
      <c r="Z180" s="77">
        <v>0</v>
      </c>
      <c r="AA180" s="77">
        <v>0</v>
      </c>
      <c r="AB180" s="77">
        <v>0</v>
      </c>
      <c r="AC180" s="77">
        <v>0</v>
      </c>
      <c r="AD180" s="77">
        <v>0</v>
      </c>
      <c r="AE180" s="77">
        <v>0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  <c r="AO180" s="77">
        <v>0</v>
      </c>
      <c r="AP180" s="77">
        <v>0</v>
      </c>
      <c r="AQ180" s="8"/>
    </row>
    <row r="181" spans="2:43">
      <c r="B181" s="5"/>
      <c r="D181" s="108" t="s">
        <v>89</v>
      </c>
      <c r="E181" s="50"/>
      <c r="F181" s="64" t="s">
        <v>11</v>
      </c>
      <c r="G181" s="77">
        <f t="shared" si="47"/>
        <v>0</v>
      </c>
      <c r="H181" s="77">
        <v>0</v>
      </c>
      <c r="I181" s="77">
        <v>0</v>
      </c>
      <c r="J181" s="77">
        <v>0</v>
      </c>
      <c r="K181" s="77">
        <v>0</v>
      </c>
      <c r="L181" s="77">
        <v>0</v>
      </c>
      <c r="M181" s="77">
        <v>0</v>
      </c>
      <c r="N181" s="77">
        <v>0</v>
      </c>
      <c r="O181" s="77">
        <v>0</v>
      </c>
      <c r="P181" s="77">
        <v>0</v>
      </c>
      <c r="Q181" s="77">
        <v>0</v>
      </c>
      <c r="R181" s="77">
        <v>0</v>
      </c>
      <c r="S181" s="77">
        <v>0</v>
      </c>
      <c r="T181" s="77">
        <v>0</v>
      </c>
      <c r="U181" s="77">
        <v>0</v>
      </c>
      <c r="V181" s="77">
        <v>0</v>
      </c>
      <c r="W181" s="77">
        <v>0</v>
      </c>
      <c r="X181" s="77">
        <v>0</v>
      </c>
      <c r="Y181" s="77">
        <v>0</v>
      </c>
      <c r="Z181" s="77">
        <v>0</v>
      </c>
      <c r="AA181" s="77">
        <v>0</v>
      </c>
      <c r="AB181" s="77">
        <v>0</v>
      </c>
      <c r="AC181" s="77">
        <v>0</v>
      </c>
      <c r="AD181" s="77">
        <v>0</v>
      </c>
      <c r="AE181" s="77">
        <v>0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  <c r="AO181" s="77">
        <v>0</v>
      </c>
      <c r="AP181" s="77">
        <v>0</v>
      </c>
      <c r="AQ181" s="8"/>
    </row>
    <row r="182" spans="2:43">
      <c r="B182" s="5"/>
      <c r="D182" s="108" t="s">
        <v>90</v>
      </c>
      <c r="E182" s="53"/>
      <c r="F182" s="64" t="s">
        <v>15</v>
      </c>
      <c r="G182" s="77">
        <f t="shared" si="47"/>
        <v>0</v>
      </c>
      <c r="H182" s="77">
        <v>0</v>
      </c>
      <c r="I182" s="77">
        <v>0</v>
      </c>
      <c r="J182" s="77">
        <v>0</v>
      </c>
      <c r="K182" s="77">
        <v>0</v>
      </c>
      <c r="L182" s="77">
        <v>0</v>
      </c>
      <c r="M182" s="77">
        <v>0</v>
      </c>
      <c r="N182" s="77">
        <v>0</v>
      </c>
      <c r="O182" s="77">
        <v>0</v>
      </c>
      <c r="P182" s="77">
        <v>0</v>
      </c>
      <c r="Q182" s="77">
        <v>0</v>
      </c>
      <c r="R182" s="77">
        <v>0</v>
      </c>
      <c r="S182" s="77">
        <v>0</v>
      </c>
      <c r="T182" s="77">
        <v>0</v>
      </c>
      <c r="U182" s="77">
        <v>0</v>
      </c>
      <c r="V182" s="77">
        <v>0</v>
      </c>
      <c r="W182" s="77">
        <v>0</v>
      </c>
      <c r="X182" s="77">
        <v>0</v>
      </c>
      <c r="Y182" s="77">
        <v>0</v>
      </c>
      <c r="Z182" s="77">
        <v>0</v>
      </c>
      <c r="AA182" s="77">
        <v>0</v>
      </c>
      <c r="AB182" s="77">
        <v>0</v>
      </c>
      <c r="AC182" s="77">
        <v>0</v>
      </c>
      <c r="AD182" s="77">
        <v>0</v>
      </c>
      <c r="AE182" s="77">
        <v>0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  <c r="AO182" s="77">
        <v>0</v>
      </c>
      <c r="AP182" s="77">
        <v>0</v>
      </c>
      <c r="AQ182" s="8"/>
    </row>
    <row r="183" spans="2:43">
      <c r="B183" s="5"/>
      <c r="D183" s="108"/>
      <c r="E183" s="59"/>
      <c r="F183" s="60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8"/>
    </row>
    <row r="184" spans="2:43">
      <c r="B184" s="5"/>
      <c r="D184" s="108"/>
      <c r="E184" s="61">
        <f>E155+1</f>
        <v>7</v>
      </c>
      <c r="F184" s="62" t="str">
        <f>LOOKUP(E184,CAPEX!$E$11:$E$17,CAPEX!$F$11:$F$17)</f>
        <v>Seropedica</v>
      </c>
      <c r="G184" s="74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8"/>
    </row>
    <row r="185" spans="2:43" s="22" customFormat="1">
      <c r="B185" s="5"/>
      <c r="D185" s="109"/>
      <c r="E185" s="55"/>
      <c r="F185" s="63" t="s">
        <v>51</v>
      </c>
      <c r="G185" s="76">
        <f t="shared" ref="G185:G190" si="49">SUM(H185:AP185)</f>
        <v>17820</v>
      </c>
      <c r="H185" s="76">
        <f t="shared" ref="H185:AP185" si="50">SUM(H186:H190)</f>
        <v>173</v>
      </c>
      <c r="I185" s="76">
        <f t="shared" si="50"/>
        <v>177</v>
      </c>
      <c r="J185" s="76">
        <f t="shared" si="50"/>
        <v>200</v>
      </c>
      <c r="K185" s="76">
        <f t="shared" si="50"/>
        <v>234</v>
      </c>
      <c r="L185" s="76">
        <f t="shared" si="50"/>
        <v>255</v>
      </c>
      <c r="M185" s="76">
        <f t="shared" si="50"/>
        <v>275</v>
      </c>
      <c r="N185" s="76">
        <f t="shared" si="50"/>
        <v>546</v>
      </c>
      <c r="O185" s="76">
        <f t="shared" si="50"/>
        <v>548</v>
      </c>
      <c r="P185" s="76">
        <f t="shared" si="50"/>
        <v>548</v>
      </c>
      <c r="Q185" s="76">
        <f t="shared" si="50"/>
        <v>549</v>
      </c>
      <c r="R185" s="76">
        <f t="shared" si="50"/>
        <v>546</v>
      </c>
      <c r="S185" s="76">
        <f t="shared" si="50"/>
        <v>552</v>
      </c>
      <c r="T185" s="76">
        <f t="shared" si="50"/>
        <v>557</v>
      </c>
      <c r="U185" s="76">
        <f t="shared" si="50"/>
        <v>562</v>
      </c>
      <c r="V185" s="76">
        <f t="shared" si="50"/>
        <v>567</v>
      </c>
      <c r="W185" s="76">
        <f t="shared" si="50"/>
        <v>568</v>
      </c>
      <c r="X185" s="76">
        <f t="shared" si="50"/>
        <v>571</v>
      </c>
      <c r="Y185" s="76">
        <f t="shared" si="50"/>
        <v>574</v>
      </c>
      <c r="Z185" s="76">
        <f t="shared" si="50"/>
        <v>576</v>
      </c>
      <c r="AA185" s="76">
        <f t="shared" si="50"/>
        <v>578</v>
      </c>
      <c r="AB185" s="76">
        <f t="shared" si="50"/>
        <v>578</v>
      </c>
      <c r="AC185" s="76">
        <f t="shared" si="50"/>
        <v>580</v>
      </c>
      <c r="AD185" s="76">
        <f t="shared" si="50"/>
        <v>580</v>
      </c>
      <c r="AE185" s="76">
        <f t="shared" si="50"/>
        <v>580</v>
      </c>
      <c r="AF185" s="76">
        <f t="shared" si="50"/>
        <v>581</v>
      </c>
      <c r="AG185" s="76">
        <f t="shared" si="50"/>
        <v>581</v>
      </c>
      <c r="AH185" s="76">
        <f t="shared" si="50"/>
        <v>580</v>
      </c>
      <c r="AI185" s="76">
        <f t="shared" si="50"/>
        <v>579</v>
      </c>
      <c r="AJ185" s="76">
        <f t="shared" si="50"/>
        <v>578</v>
      </c>
      <c r="AK185" s="76">
        <f t="shared" si="50"/>
        <v>578</v>
      </c>
      <c r="AL185" s="76">
        <f t="shared" si="50"/>
        <v>576</v>
      </c>
      <c r="AM185" s="76">
        <f t="shared" si="50"/>
        <v>575</v>
      </c>
      <c r="AN185" s="76">
        <f t="shared" si="50"/>
        <v>574</v>
      </c>
      <c r="AO185" s="76">
        <f t="shared" si="50"/>
        <v>573</v>
      </c>
      <c r="AP185" s="76">
        <f t="shared" si="50"/>
        <v>571</v>
      </c>
      <c r="AQ185" s="8"/>
    </row>
    <row r="186" spans="2:43">
      <c r="B186" s="5"/>
      <c r="D186" s="108" t="s">
        <v>71</v>
      </c>
      <c r="E186" s="50"/>
      <c r="F186" s="64" t="s">
        <v>52</v>
      </c>
      <c r="G186" s="77">
        <f t="shared" si="49"/>
        <v>0</v>
      </c>
      <c r="H186" s="77">
        <v>0</v>
      </c>
      <c r="I186" s="77">
        <v>0</v>
      </c>
      <c r="J186" s="77">
        <v>0</v>
      </c>
      <c r="K186" s="77">
        <v>0</v>
      </c>
      <c r="L186" s="77">
        <v>0</v>
      </c>
      <c r="M186" s="77">
        <v>0</v>
      </c>
      <c r="N186" s="77">
        <v>0</v>
      </c>
      <c r="O186" s="77">
        <v>0</v>
      </c>
      <c r="P186" s="77">
        <v>0</v>
      </c>
      <c r="Q186" s="77">
        <v>0</v>
      </c>
      <c r="R186" s="77">
        <v>0</v>
      </c>
      <c r="S186" s="77">
        <v>0</v>
      </c>
      <c r="T186" s="77">
        <v>0</v>
      </c>
      <c r="U186" s="77">
        <v>0</v>
      </c>
      <c r="V186" s="77">
        <v>0</v>
      </c>
      <c r="W186" s="77">
        <v>0</v>
      </c>
      <c r="X186" s="77">
        <v>0</v>
      </c>
      <c r="Y186" s="77">
        <v>0</v>
      </c>
      <c r="Z186" s="77">
        <v>0</v>
      </c>
      <c r="AA186" s="77">
        <v>0</v>
      </c>
      <c r="AB186" s="77">
        <v>0</v>
      </c>
      <c r="AC186" s="77">
        <v>0</v>
      </c>
      <c r="AD186" s="77">
        <v>0</v>
      </c>
      <c r="AE186" s="77">
        <v>0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  <c r="AO186" s="77">
        <v>0</v>
      </c>
      <c r="AP186" s="77">
        <v>0</v>
      </c>
      <c r="AQ186" s="8"/>
    </row>
    <row r="187" spans="2:43">
      <c r="B187" s="5"/>
      <c r="D187" s="108" t="s">
        <v>72</v>
      </c>
      <c r="E187" s="50"/>
      <c r="F187" s="64" t="s">
        <v>53</v>
      </c>
      <c r="G187" s="77">
        <f t="shared" si="49"/>
        <v>9443</v>
      </c>
      <c r="H187" s="77">
        <v>37</v>
      </c>
      <c r="I187" s="77">
        <v>38</v>
      </c>
      <c r="J187" s="77">
        <v>42</v>
      </c>
      <c r="K187" s="77">
        <v>55</v>
      </c>
      <c r="L187" s="77">
        <v>55</v>
      </c>
      <c r="M187" s="77">
        <v>54</v>
      </c>
      <c r="N187" s="77">
        <v>321</v>
      </c>
      <c r="O187" s="77">
        <v>318</v>
      </c>
      <c r="P187" s="77">
        <v>314</v>
      </c>
      <c r="Q187" s="77">
        <v>311</v>
      </c>
      <c r="R187" s="77">
        <v>306</v>
      </c>
      <c r="S187" s="77">
        <v>308</v>
      </c>
      <c r="T187" s="77">
        <v>311</v>
      </c>
      <c r="U187" s="77">
        <v>313</v>
      </c>
      <c r="V187" s="77">
        <v>315</v>
      </c>
      <c r="W187" s="77">
        <v>316</v>
      </c>
      <c r="X187" s="77">
        <v>317</v>
      </c>
      <c r="Y187" s="77">
        <v>318</v>
      </c>
      <c r="Z187" s="77">
        <v>319</v>
      </c>
      <c r="AA187" s="77">
        <v>320</v>
      </c>
      <c r="AB187" s="77">
        <v>320</v>
      </c>
      <c r="AC187" s="77">
        <v>320</v>
      </c>
      <c r="AD187" s="77">
        <v>320</v>
      </c>
      <c r="AE187" s="77">
        <v>320</v>
      </c>
      <c r="AF187" s="77">
        <v>320</v>
      </c>
      <c r="AG187" s="77">
        <v>320</v>
      </c>
      <c r="AH187" s="77">
        <v>319</v>
      </c>
      <c r="AI187" s="77">
        <v>318</v>
      </c>
      <c r="AJ187" s="77">
        <v>317</v>
      </c>
      <c r="AK187" s="77">
        <v>317</v>
      </c>
      <c r="AL187" s="77">
        <v>315</v>
      </c>
      <c r="AM187" s="77">
        <v>314</v>
      </c>
      <c r="AN187" s="77">
        <v>313</v>
      </c>
      <c r="AO187" s="77">
        <v>312</v>
      </c>
      <c r="AP187" s="77">
        <v>310</v>
      </c>
      <c r="AQ187" s="8"/>
    </row>
    <row r="188" spans="2:43">
      <c r="B188" s="5"/>
      <c r="D188" s="108" t="s">
        <v>73</v>
      </c>
      <c r="E188" s="50"/>
      <c r="F188" s="64" t="s">
        <v>54</v>
      </c>
      <c r="G188" s="77">
        <f t="shared" si="49"/>
        <v>4214</v>
      </c>
      <c r="H188" s="77">
        <v>68</v>
      </c>
      <c r="I188" s="77">
        <v>70</v>
      </c>
      <c r="J188" s="77">
        <v>80</v>
      </c>
      <c r="K188" s="77">
        <v>90</v>
      </c>
      <c r="L188" s="77">
        <v>101</v>
      </c>
      <c r="M188" s="77">
        <v>111</v>
      </c>
      <c r="N188" s="77">
        <v>113</v>
      </c>
      <c r="O188" s="77">
        <v>116</v>
      </c>
      <c r="P188" s="77">
        <v>118</v>
      </c>
      <c r="Q188" s="77">
        <v>120</v>
      </c>
      <c r="R188" s="77">
        <v>121</v>
      </c>
      <c r="S188" s="77">
        <v>123</v>
      </c>
      <c r="T188" s="77">
        <v>124</v>
      </c>
      <c r="U188" s="77">
        <v>125</v>
      </c>
      <c r="V188" s="77">
        <v>127</v>
      </c>
      <c r="W188" s="77">
        <v>127</v>
      </c>
      <c r="X188" s="77">
        <v>128</v>
      </c>
      <c r="Y188" s="77">
        <v>129</v>
      </c>
      <c r="Z188" s="77">
        <v>129</v>
      </c>
      <c r="AA188" s="77">
        <v>130</v>
      </c>
      <c r="AB188" s="77">
        <v>130</v>
      </c>
      <c r="AC188" s="77">
        <v>131</v>
      </c>
      <c r="AD188" s="77">
        <v>131</v>
      </c>
      <c r="AE188" s="77">
        <v>131</v>
      </c>
      <c r="AF188" s="77">
        <v>131</v>
      </c>
      <c r="AG188" s="77">
        <v>131</v>
      </c>
      <c r="AH188" s="77">
        <v>131</v>
      </c>
      <c r="AI188" s="77">
        <v>131</v>
      </c>
      <c r="AJ188" s="77">
        <v>131</v>
      </c>
      <c r="AK188" s="77">
        <v>131</v>
      </c>
      <c r="AL188" s="77">
        <v>131</v>
      </c>
      <c r="AM188" s="77">
        <v>131</v>
      </c>
      <c r="AN188" s="77">
        <v>131</v>
      </c>
      <c r="AO188" s="77">
        <v>131</v>
      </c>
      <c r="AP188" s="77">
        <v>131</v>
      </c>
      <c r="AQ188" s="8"/>
    </row>
    <row r="189" spans="2:43">
      <c r="B189" s="5"/>
      <c r="D189" s="108" t="s">
        <v>74</v>
      </c>
      <c r="E189" s="50"/>
      <c r="F189" s="64" t="s">
        <v>11</v>
      </c>
      <c r="G189" s="77">
        <f t="shared" si="49"/>
        <v>1402</v>
      </c>
      <c r="H189" s="77">
        <v>23</v>
      </c>
      <c r="I189" s="77">
        <v>23</v>
      </c>
      <c r="J189" s="77">
        <v>26</v>
      </c>
      <c r="K189" s="77">
        <v>30</v>
      </c>
      <c r="L189" s="77">
        <v>33</v>
      </c>
      <c r="M189" s="77">
        <v>37</v>
      </c>
      <c r="N189" s="77">
        <v>38</v>
      </c>
      <c r="O189" s="77">
        <v>38</v>
      </c>
      <c r="P189" s="77">
        <v>39</v>
      </c>
      <c r="Q189" s="77">
        <v>40</v>
      </c>
      <c r="R189" s="77">
        <v>40</v>
      </c>
      <c r="S189" s="77">
        <v>41</v>
      </c>
      <c r="T189" s="77">
        <v>41</v>
      </c>
      <c r="U189" s="77">
        <v>42</v>
      </c>
      <c r="V189" s="77">
        <v>42</v>
      </c>
      <c r="W189" s="77">
        <v>42</v>
      </c>
      <c r="X189" s="77">
        <v>42</v>
      </c>
      <c r="Y189" s="77">
        <v>43</v>
      </c>
      <c r="Z189" s="77">
        <v>43</v>
      </c>
      <c r="AA189" s="77">
        <v>43</v>
      </c>
      <c r="AB189" s="77">
        <v>43</v>
      </c>
      <c r="AC189" s="77">
        <v>43</v>
      </c>
      <c r="AD189" s="77">
        <v>43</v>
      </c>
      <c r="AE189" s="77">
        <v>43</v>
      </c>
      <c r="AF189" s="77">
        <v>44</v>
      </c>
      <c r="AG189" s="77">
        <v>44</v>
      </c>
      <c r="AH189" s="77">
        <v>44</v>
      </c>
      <c r="AI189" s="77">
        <v>44</v>
      </c>
      <c r="AJ189" s="77">
        <v>44</v>
      </c>
      <c r="AK189" s="77">
        <v>44</v>
      </c>
      <c r="AL189" s="77">
        <v>44</v>
      </c>
      <c r="AM189" s="77">
        <v>44</v>
      </c>
      <c r="AN189" s="77">
        <v>44</v>
      </c>
      <c r="AO189" s="77">
        <v>44</v>
      </c>
      <c r="AP189" s="77">
        <v>44</v>
      </c>
      <c r="AQ189" s="8"/>
    </row>
    <row r="190" spans="2:43">
      <c r="B190" s="5"/>
      <c r="D190" s="108" t="s">
        <v>75</v>
      </c>
      <c r="E190" s="53"/>
      <c r="F190" s="64" t="s">
        <v>15</v>
      </c>
      <c r="G190" s="77">
        <f t="shared" si="49"/>
        <v>2761</v>
      </c>
      <c r="H190" s="77">
        <v>45</v>
      </c>
      <c r="I190" s="77">
        <v>46</v>
      </c>
      <c r="J190" s="77">
        <v>52</v>
      </c>
      <c r="K190" s="77">
        <v>59</v>
      </c>
      <c r="L190" s="77">
        <v>66</v>
      </c>
      <c r="M190" s="77">
        <v>73</v>
      </c>
      <c r="N190" s="77">
        <v>74</v>
      </c>
      <c r="O190" s="77">
        <v>76</v>
      </c>
      <c r="P190" s="77">
        <v>77</v>
      </c>
      <c r="Q190" s="77">
        <v>78</v>
      </c>
      <c r="R190" s="77">
        <v>79</v>
      </c>
      <c r="S190" s="77">
        <v>80</v>
      </c>
      <c r="T190" s="77">
        <v>81</v>
      </c>
      <c r="U190" s="77">
        <v>82</v>
      </c>
      <c r="V190" s="77">
        <v>83</v>
      </c>
      <c r="W190" s="77">
        <v>83</v>
      </c>
      <c r="X190" s="77">
        <v>84</v>
      </c>
      <c r="Y190" s="77">
        <v>84</v>
      </c>
      <c r="Z190" s="77">
        <v>85</v>
      </c>
      <c r="AA190" s="77">
        <v>85</v>
      </c>
      <c r="AB190" s="77">
        <v>85</v>
      </c>
      <c r="AC190" s="77">
        <v>86</v>
      </c>
      <c r="AD190" s="77">
        <v>86</v>
      </c>
      <c r="AE190" s="77">
        <v>86</v>
      </c>
      <c r="AF190" s="77">
        <v>86</v>
      </c>
      <c r="AG190" s="77">
        <v>86</v>
      </c>
      <c r="AH190" s="77">
        <v>86</v>
      </c>
      <c r="AI190" s="77">
        <v>86</v>
      </c>
      <c r="AJ190" s="77">
        <v>86</v>
      </c>
      <c r="AK190" s="77">
        <v>86</v>
      </c>
      <c r="AL190" s="77">
        <v>86</v>
      </c>
      <c r="AM190" s="77">
        <v>86</v>
      </c>
      <c r="AN190" s="77">
        <v>86</v>
      </c>
      <c r="AO190" s="77">
        <v>86</v>
      </c>
      <c r="AP190" s="77">
        <v>86</v>
      </c>
      <c r="AQ190" s="8"/>
    </row>
    <row r="191" spans="2:43">
      <c r="B191" s="5"/>
      <c r="D191" s="108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8"/>
    </row>
    <row r="192" spans="2:43" s="22" customFormat="1">
      <c r="B192" s="5"/>
      <c r="D192" s="109"/>
      <c r="E192" s="55"/>
      <c r="F192" s="63" t="s">
        <v>55</v>
      </c>
      <c r="G192" s="76">
        <f t="shared" ref="G192:G197" si="51">SUM(H192:AP192)</f>
        <v>159139</v>
      </c>
      <c r="H192" s="76">
        <f t="shared" ref="H192:AP192" si="52">SUM(H193:H197)</f>
        <v>2566</v>
      </c>
      <c r="I192" s="76">
        <f t="shared" si="52"/>
        <v>2636</v>
      </c>
      <c r="J192" s="76">
        <f t="shared" si="52"/>
        <v>3012</v>
      </c>
      <c r="K192" s="76">
        <f t="shared" si="52"/>
        <v>3401</v>
      </c>
      <c r="L192" s="76">
        <f t="shared" si="52"/>
        <v>3806</v>
      </c>
      <c r="M192" s="76">
        <f t="shared" si="52"/>
        <v>4204</v>
      </c>
      <c r="N192" s="76">
        <f t="shared" si="52"/>
        <v>4283</v>
      </c>
      <c r="O192" s="76">
        <f t="shared" si="52"/>
        <v>4362</v>
      </c>
      <c r="P192" s="76">
        <f t="shared" si="52"/>
        <v>4442</v>
      </c>
      <c r="Q192" s="76">
        <f t="shared" si="52"/>
        <v>4521</v>
      </c>
      <c r="R192" s="76">
        <f t="shared" si="52"/>
        <v>4572</v>
      </c>
      <c r="S192" s="76">
        <f t="shared" si="52"/>
        <v>4624</v>
      </c>
      <c r="T192" s="76">
        <f t="shared" si="52"/>
        <v>4675</v>
      </c>
      <c r="U192" s="76">
        <f t="shared" si="52"/>
        <v>4726</v>
      </c>
      <c r="V192" s="76">
        <f t="shared" si="52"/>
        <v>4778</v>
      </c>
      <c r="W192" s="76">
        <f t="shared" si="52"/>
        <v>4805</v>
      </c>
      <c r="X192" s="76">
        <f t="shared" si="52"/>
        <v>4833</v>
      </c>
      <c r="Y192" s="76">
        <f t="shared" si="52"/>
        <v>4859</v>
      </c>
      <c r="Z192" s="76">
        <f t="shared" si="52"/>
        <v>4887</v>
      </c>
      <c r="AA192" s="76">
        <f t="shared" si="52"/>
        <v>4914</v>
      </c>
      <c r="AB192" s="76">
        <f t="shared" si="52"/>
        <v>4923</v>
      </c>
      <c r="AC192" s="76">
        <f t="shared" si="52"/>
        <v>4930</v>
      </c>
      <c r="AD192" s="76">
        <f t="shared" si="52"/>
        <v>4939</v>
      </c>
      <c r="AE192" s="76">
        <f t="shared" si="52"/>
        <v>4947</v>
      </c>
      <c r="AF192" s="76">
        <f t="shared" si="52"/>
        <v>4954</v>
      </c>
      <c r="AG192" s="76">
        <f t="shared" si="52"/>
        <v>4954</v>
      </c>
      <c r="AH192" s="76">
        <f t="shared" si="52"/>
        <v>4954</v>
      </c>
      <c r="AI192" s="76">
        <f t="shared" si="52"/>
        <v>4954</v>
      </c>
      <c r="AJ192" s="76">
        <f t="shared" si="52"/>
        <v>4954</v>
      </c>
      <c r="AK192" s="76">
        <f t="shared" si="52"/>
        <v>4954</v>
      </c>
      <c r="AL192" s="76">
        <f t="shared" si="52"/>
        <v>4954</v>
      </c>
      <c r="AM192" s="76">
        <f t="shared" si="52"/>
        <v>4954</v>
      </c>
      <c r="AN192" s="76">
        <f t="shared" si="52"/>
        <v>4954</v>
      </c>
      <c r="AO192" s="76">
        <f t="shared" si="52"/>
        <v>4954</v>
      </c>
      <c r="AP192" s="76">
        <f t="shared" si="52"/>
        <v>4954</v>
      </c>
      <c r="AQ192" s="8"/>
    </row>
    <row r="193" spans="2:43">
      <c r="B193" s="5"/>
      <c r="D193" s="108" t="s">
        <v>76</v>
      </c>
      <c r="E193" s="50"/>
      <c r="F193" s="64" t="s">
        <v>52</v>
      </c>
      <c r="G193" s="77">
        <f t="shared" si="51"/>
        <v>0</v>
      </c>
      <c r="H193" s="77">
        <v>0</v>
      </c>
      <c r="I193" s="77">
        <v>0</v>
      </c>
      <c r="J193" s="77">
        <v>0</v>
      </c>
      <c r="K193" s="77">
        <v>0</v>
      </c>
      <c r="L193" s="77">
        <v>0</v>
      </c>
      <c r="M193" s="77">
        <v>0</v>
      </c>
      <c r="N193" s="77">
        <v>0</v>
      </c>
      <c r="O193" s="77">
        <v>0</v>
      </c>
      <c r="P193" s="77">
        <v>0</v>
      </c>
      <c r="Q193" s="77">
        <v>0</v>
      </c>
      <c r="R193" s="77">
        <v>0</v>
      </c>
      <c r="S193" s="77">
        <v>0</v>
      </c>
      <c r="T193" s="77">
        <v>0</v>
      </c>
      <c r="U193" s="77">
        <v>0</v>
      </c>
      <c r="V193" s="77">
        <v>0</v>
      </c>
      <c r="W193" s="77">
        <v>0</v>
      </c>
      <c r="X193" s="77">
        <v>0</v>
      </c>
      <c r="Y193" s="77">
        <v>0</v>
      </c>
      <c r="Z193" s="77">
        <v>0</v>
      </c>
      <c r="AA193" s="77">
        <v>0</v>
      </c>
      <c r="AB193" s="77">
        <v>0</v>
      </c>
      <c r="AC193" s="77">
        <v>0</v>
      </c>
      <c r="AD193" s="77">
        <v>0</v>
      </c>
      <c r="AE193" s="77">
        <v>0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  <c r="AO193" s="77">
        <v>0</v>
      </c>
      <c r="AP193" s="77">
        <v>0</v>
      </c>
      <c r="AQ193" s="8"/>
    </row>
    <row r="194" spans="2:43">
      <c r="B194" s="5"/>
      <c r="D194" s="108" t="s">
        <v>77</v>
      </c>
      <c r="E194" s="50"/>
      <c r="F194" s="64" t="s">
        <v>53</v>
      </c>
      <c r="G194" s="77">
        <f t="shared" si="51"/>
        <v>0</v>
      </c>
      <c r="H194" s="77">
        <v>0</v>
      </c>
      <c r="I194" s="77">
        <v>0</v>
      </c>
      <c r="J194" s="77">
        <v>0</v>
      </c>
      <c r="K194" s="77">
        <v>0</v>
      </c>
      <c r="L194" s="77">
        <v>0</v>
      </c>
      <c r="M194" s="77">
        <v>0</v>
      </c>
      <c r="N194" s="77">
        <v>0</v>
      </c>
      <c r="O194" s="77">
        <v>0</v>
      </c>
      <c r="P194" s="77">
        <v>0</v>
      </c>
      <c r="Q194" s="77">
        <v>0</v>
      </c>
      <c r="R194" s="77">
        <v>0</v>
      </c>
      <c r="S194" s="77">
        <v>0</v>
      </c>
      <c r="T194" s="77">
        <v>0</v>
      </c>
      <c r="U194" s="77">
        <v>0</v>
      </c>
      <c r="V194" s="77">
        <v>0</v>
      </c>
      <c r="W194" s="77">
        <v>0</v>
      </c>
      <c r="X194" s="77">
        <v>0</v>
      </c>
      <c r="Y194" s="77">
        <v>0</v>
      </c>
      <c r="Z194" s="77">
        <v>0</v>
      </c>
      <c r="AA194" s="77">
        <v>0</v>
      </c>
      <c r="AB194" s="77">
        <v>0</v>
      </c>
      <c r="AC194" s="77">
        <v>0</v>
      </c>
      <c r="AD194" s="77">
        <v>0</v>
      </c>
      <c r="AE194" s="77">
        <v>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  <c r="AO194" s="77">
        <v>0</v>
      </c>
      <c r="AP194" s="77">
        <v>0</v>
      </c>
      <c r="AQ194" s="8"/>
    </row>
    <row r="195" spans="2:43">
      <c r="B195" s="5"/>
      <c r="D195" s="108" t="s">
        <v>78</v>
      </c>
      <c r="E195" s="50"/>
      <c r="F195" s="64" t="s">
        <v>54</v>
      </c>
      <c r="G195" s="77">
        <f t="shared" si="51"/>
        <v>80112</v>
      </c>
      <c r="H195" s="77">
        <v>1292</v>
      </c>
      <c r="I195" s="77">
        <v>1327</v>
      </c>
      <c r="J195" s="77">
        <v>1516</v>
      </c>
      <c r="K195" s="77">
        <v>1712</v>
      </c>
      <c r="L195" s="77">
        <v>1916</v>
      </c>
      <c r="M195" s="77">
        <v>2116</v>
      </c>
      <c r="N195" s="77">
        <v>2156</v>
      </c>
      <c r="O195" s="77">
        <v>2196</v>
      </c>
      <c r="P195" s="77">
        <v>2236</v>
      </c>
      <c r="Q195" s="77">
        <v>2276</v>
      </c>
      <c r="R195" s="77">
        <v>2302</v>
      </c>
      <c r="S195" s="77">
        <v>2328</v>
      </c>
      <c r="T195" s="77">
        <v>2353</v>
      </c>
      <c r="U195" s="77">
        <v>2379</v>
      </c>
      <c r="V195" s="77">
        <v>2405</v>
      </c>
      <c r="W195" s="77">
        <v>2419</v>
      </c>
      <c r="X195" s="77">
        <v>2433</v>
      </c>
      <c r="Y195" s="77">
        <v>2446</v>
      </c>
      <c r="Z195" s="77">
        <v>2460</v>
      </c>
      <c r="AA195" s="77">
        <v>2474</v>
      </c>
      <c r="AB195" s="77">
        <v>2478</v>
      </c>
      <c r="AC195" s="77">
        <v>2482</v>
      </c>
      <c r="AD195" s="77">
        <v>2486</v>
      </c>
      <c r="AE195" s="77">
        <v>2490</v>
      </c>
      <c r="AF195" s="77">
        <v>2494</v>
      </c>
      <c r="AG195" s="77">
        <v>2494</v>
      </c>
      <c r="AH195" s="77">
        <v>2494</v>
      </c>
      <c r="AI195" s="77">
        <v>2494</v>
      </c>
      <c r="AJ195" s="77">
        <v>2494</v>
      </c>
      <c r="AK195" s="77">
        <v>2494</v>
      </c>
      <c r="AL195" s="77">
        <v>2494</v>
      </c>
      <c r="AM195" s="77">
        <v>2494</v>
      </c>
      <c r="AN195" s="77">
        <v>2494</v>
      </c>
      <c r="AO195" s="77">
        <v>2494</v>
      </c>
      <c r="AP195" s="77">
        <v>2494</v>
      </c>
      <c r="AQ195" s="8"/>
    </row>
    <row r="196" spans="2:43">
      <c r="B196" s="5"/>
      <c r="D196" s="108" t="s">
        <v>79</v>
      </c>
      <c r="E196" s="50"/>
      <c r="F196" s="64" t="s">
        <v>11</v>
      </c>
      <c r="G196" s="77">
        <f t="shared" si="51"/>
        <v>26568</v>
      </c>
      <c r="H196" s="77">
        <v>428</v>
      </c>
      <c r="I196" s="77">
        <v>440</v>
      </c>
      <c r="J196" s="77">
        <v>503</v>
      </c>
      <c r="K196" s="77">
        <v>568</v>
      </c>
      <c r="L196" s="77">
        <v>635</v>
      </c>
      <c r="M196" s="77">
        <v>702</v>
      </c>
      <c r="N196" s="77">
        <v>715</v>
      </c>
      <c r="O196" s="77">
        <v>728</v>
      </c>
      <c r="P196" s="77">
        <v>742</v>
      </c>
      <c r="Q196" s="77">
        <v>755</v>
      </c>
      <c r="R196" s="77">
        <v>763</v>
      </c>
      <c r="S196" s="77">
        <v>772</v>
      </c>
      <c r="T196" s="77">
        <v>781</v>
      </c>
      <c r="U196" s="77">
        <v>789</v>
      </c>
      <c r="V196" s="77">
        <v>798</v>
      </c>
      <c r="W196" s="77">
        <v>802</v>
      </c>
      <c r="X196" s="77">
        <v>807</v>
      </c>
      <c r="Y196" s="77">
        <v>811</v>
      </c>
      <c r="Z196" s="77">
        <v>816</v>
      </c>
      <c r="AA196" s="77">
        <v>820</v>
      </c>
      <c r="AB196" s="77">
        <v>822</v>
      </c>
      <c r="AC196" s="77">
        <v>823</v>
      </c>
      <c r="AD196" s="77">
        <v>825</v>
      </c>
      <c r="AE196" s="77">
        <v>826</v>
      </c>
      <c r="AF196" s="77">
        <v>827</v>
      </c>
      <c r="AG196" s="77">
        <v>827</v>
      </c>
      <c r="AH196" s="77">
        <v>827</v>
      </c>
      <c r="AI196" s="77">
        <v>827</v>
      </c>
      <c r="AJ196" s="77">
        <v>827</v>
      </c>
      <c r="AK196" s="77">
        <v>827</v>
      </c>
      <c r="AL196" s="77">
        <v>827</v>
      </c>
      <c r="AM196" s="77">
        <v>827</v>
      </c>
      <c r="AN196" s="77">
        <v>827</v>
      </c>
      <c r="AO196" s="77">
        <v>827</v>
      </c>
      <c r="AP196" s="77">
        <v>827</v>
      </c>
      <c r="AQ196" s="8"/>
    </row>
    <row r="197" spans="2:43">
      <c r="B197" s="5"/>
      <c r="D197" s="108" t="s">
        <v>80</v>
      </c>
      <c r="E197" s="53"/>
      <c r="F197" s="64" t="s">
        <v>15</v>
      </c>
      <c r="G197" s="77">
        <f t="shared" si="51"/>
        <v>52459</v>
      </c>
      <c r="H197" s="77">
        <v>846</v>
      </c>
      <c r="I197" s="77">
        <v>869</v>
      </c>
      <c r="J197" s="77">
        <v>993</v>
      </c>
      <c r="K197" s="77">
        <v>1121</v>
      </c>
      <c r="L197" s="77">
        <v>1255</v>
      </c>
      <c r="M197" s="77">
        <v>1386</v>
      </c>
      <c r="N197" s="77">
        <v>1412</v>
      </c>
      <c r="O197" s="77">
        <v>1438</v>
      </c>
      <c r="P197" s="77">
        <v>1464</v>
      </c>
      <c r="Q197" s="77">
        <v>1490</v>
      </c>
      <c r="R197" s="77">
        <v>1507</v>
      </c>
      <c r="S197" s="77">
        <v>1524</v>
      </c>
      <c r="T197" s="77">
        <v>1541</v>
      </c>
      <c r="U197" s="77">
        <v>1558</v>
      </c>
      <c r="V197" s="77">
        <v>1575</v>
      </c>
      <c r="W197" s="77">
        <v>1584</v>
      </c>
      <c r="X197" s="77">
        <v>1593</v>
      </c>
      <c r="Y197" s="77">
        <v>1602</v>
      </c>
      <c r="Z197" s="77">
        <v>1611</v>
      </c>
      <c r="AA197" s="77">
        <v>1620</v>
      </c>
      <c r="AB197" s="77">
        <v>1623</v>
      </c>
      <c r="AC197" s="77">
        <v>1625</v>
      </c>
      <c r="AD197" s="77">
        <v>1628</v>
      </c>
      <c r="AE197" s="77">
        <v>1631</v>
      </c>
      <c r="AF197" s="77">
        <v>1633</v>
      </c>
      <c r="AG197" s="77">
        <v>1633</v>
      </c>
      <c r="AH197" s="77">
        <v>1633</v>
      </c>
      <c r="AI197" s="77">
        <v>1633</v>
      </c>
      <c r="AJ197" s="77">
        <v>1633</v>
      </c>
      <c r="AK197" s="77">
        <v>1633</v>
      </c>
      <c r="AL197" s="77">
        <v>1633</v>
      </c>
      <c r="AM197" s="77">
        <v>1633</v>
      </c>
      <c r="AN197" s="77">
        <v>1633</v>
      </c>
      <c r="AO197" s="77">
        <v>1633</v>
      </c>
      <c r="AP197" s="77">
        <v>1633</v>
      </c>
      <c r="AQ197" s="8"/>
    </row>
    <row r="198" spans="2:43">
      <c r="B198" s="5"/>
      <c r="D198" s="108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8"/>
    </row>
    <row r="199" spans="2:43" s="22" customFormat="1">
      <c r="B199" s="5"/>
      <c r="D199" s="109"/>
      <c r="E199" s="55"/>
      <c r="F199" s="63" t="s">
        <v>56</v>
      </c>
      <c r="G199" s="76">
        <f t="shared" ref="G199:G204" si="53">SUM(H199:AP199)</f>
        <v>158432</v>
      </c>
      <c r="H199" s="76">
        <f t="shared" ref="H199:AP199" si="54">SUM(H200:H204)</f>
        <v>1493</v>
      </c>
      <c r="I199" s="76">
        <f t="shared" si="54"/>
        <v>1540</v>
      </c>
      <c r="J199" s="76">
        <f t="shared" si="54"/>
        <v>2079</v>
      </c>
      <c r="K199" s="76">
        <f t="shared" si="54"/>
        <v>2648</v>
      </c>
      <c r="L199" s="76">
        <f t="shared" si="54"/>
        <v>3346</v>
      </c>
      <c r="M199" s="76">
        <f t="shared" si="54"/>
        <v>3975</v>
      </c>
      <c r="N199" s="76">
        <f t="shared" si="54"/>
        <v>4132</v>
      </c>
      <c r="O199" s="76">
        <f t="shared" si="54"/>
        <v>4460</v>
      </c>
      <c r="P199" s="76">
        <f t="shared" si="54"/>
        <v>4625</v>
      </c>
      <c r="Q199" s="76">
        <f t="shared" si="54"/>
        <v>4688</v>
      </c>
      <c r="R199" s="76">
        <f t="shared" si="54"/>
        <v>4722</v>
      </c>
      <c r="S199" s="76">
        <f t="shared" si="54"/>
        <v>4774</v>
      </c>
      <c r="T199" s="76">
        <f t="shared" si="54"/>
        <v>4824</v>
      </c>
      <c r="U199" s="76">
        <f t="shared" si="54"/>
        <v>4875</v>
      </c>
      <c r="V199" s="76">
        <f t="shared" si="54"/>
        <v>4926</v>
      </c>
      <c r="W199" s="76">
        <f t="shared" si="54"/>
        <v>4952</v>
      </c>
      <c r="X199" s="76">
        <f t="shared" si="54"/>
        <v>4978</v>
      </c>
      <c r="Y199" s="76">
        <f t="shared" si="54"/>
        <v>5006</v>
      </c>
      <c r="Z199" s="76">
        <f t="shared" si="54"/>
        <v>5033</v>
      </c>
      <c r="AA199" s="76">
        <f t="shared" si="54"/>
        <v>5060</v>
      </c>
      <c r="AB199" s="76">
        <f t="shared" si="54"/>
        <v>5067</v>
      </c>
      <c r="AC199" s="76">
        <f t="shared" si="54"/>
        <v>5074</v>
      </c>
      <c r="AD199" s="76">
        <f t="shared" si="54"/>
        <v>5082</v>
      </c>
      <c r="AE199" s="76">
        <f t="shared" si="54"/>
        <v>5090</v>
      </c>
      <c r="AF199" s="76">
        <f t="shared" si="54"/>
        <v>5097</v>
      </c>
      <c r="AG199" s="76">
        <f t="shared" si="54"/>
        <v>5096</v>
      </c>
      <c r="AH199" s="76">
        <f t="shared" si="54"/>
        <v>5095</v>
      </c>
      <c r="AI199" s="76">
        <f t="shared" si="54"/>
        <v>5094</v>
      </c>
      <c r="AJ199" s="76">
        <f t="shared" si="54"/>
        <v>5092</v>
      </c>
      <c r="AK199" s="76">
        <f t="shared" si="54"/>
        <v>5091</v>
      </c>
      <c r="AL199" s="76">
        <f t="shared" si="54"/>
        <v>5088</v>
      </c>
      <c r="AM199" s="76">
        <f t="shared" si="54"/>
        <v>5086</v>
      </c>
      <c r="AN199" s="76">
        <f t="shared" si="54"/>
        <v>5084</v>
      </c>
      <c r="AO199" s="76">
        <f t="shared" si="54"/>
        <v>5081</v>
      </c>
      <c r="AP199" s="76">
        <f t="shared" si="54"/>
        <v>5079</v>
      </c>
      <c r="AQ199" s="8"/>
    </row>
    <row r="200" spans="2:43">
      <c r="B200" s="5"/>
      <c r="D200" s="108" t="s">
        <v>81</v>
      </c>
      <c r="E200" s="50"/>
      <c r="F200" s="64" t="s">
        <v>52</v>
      </c>
      <c r="G200" s="77">
        <f t="shared" si="53"/>
        <v>0</v>
      </c>
      <c r="H200" s="77">
        <v>0</v>
      </c>
      <c r="I200" s="77">
        <v>0</v>
      </c>
      <c r="J200" s="77">
        <v>0</v>
      </c>
      <c r="K200" s="77">
        <v>0</v>
      </c>
      <c r="L200" s="77">
        <v>0</v>
      </c>
      <c r="M200" s="77">
        <v>0</v>
      </c>
      <c r="N200" s="77">
        <v>0</v>
      </c>
      <c r="O200" s="77">
        <v>0</v>
      </c>
      <c r="P200" s="77">
        <v>0</v>
      </c>
      <c r="Q200" s="77">
        <v>0</v>
      </c>
      <c r="R200" s="77">
        <v>0</v>
      </c>
      <c r="S200" s="77">
        <v>0</v>
      </c>
      <c r="T200" s="77">
        <v>0</v>
      </c>
      <c r="U200" s="77">
        <v>0</v>
      </c>
      <c r="V200" s="77">
        <v>0</v>
      </c>
      <c r="W200" s="77">
        <v>0</v>
      </c>
      <c r="X200" s="77">
        <v>0</v>
      </c>
      <c r="Y200" s="77">
        <v>0</v>
      </c>
      <c r="Z200" s="77">
        <v>0</v>
      </c>
      <c r="AA200" s="77">
        <v>0</v>
      </c>
      <c r="AB200" s="77">
        <v>0</v>
      </c>
      <c r="AC200" s="77">
        <v>0</v>
      </c>
      <c r="AD200" s="77">
        <v>0</v>
      </c>
      <c r="AE200" s="77">
        <v>0</v>
      </c>
      <c r="AF200" s="77">
        <v>0</v>
      </c>
      <c r="AG200" s="77">
        <v>0</v>
      </c>
      <c r="AH200" s="77">
        <v>0</v>
      </c>
      <c r="AI200" s="77">
        <v>0</v>
      </c>
      <c r="AJ200" s="77">
        <v>0</v>
      </c>
      <c r="AK200" s="77">
        <v>0</v>
      </c>
      <c r="AL200" s="77">
        <v>0</v>
      </c>
      <c r="AM200" s="77">
        <v>0</v>
      </c>
      <c r="AN200" s="77">
        <v>0</v>
      </c>
      <c r="AO200" s="77">
        <v>0</v>
      </c>
      <c r="AP200" s="77">
        <v>0</v>
      </c>
      <c r="AQ200" s="8"/>
    </row>
    <row r="201" spans="2:43">
      <c r="B201" s="5"/>
      <c r="D201" s="108" t="s">
        <v>82</v>
      </c>
      <c r="E201" s="50"/>
      <c r="F201" s="64" t="s">
        <v>53</v>
      </c>
      <c r="G201" s="77">
        <f t="shared" si="53"/>
        <v>16801</v>
      </c>
      <c r="H201" s="77">
        <v>0</v>
      </c>
      <c r="I201" s="77">
        <v>6</v>
      </c>
      <c r="J201" s="77">
        <v>7</v>
      </c>
      <c r="K201" s="77">
        <v>12</v>
      </c>
      <c r="L201" s="77">
        <v>119</v>
      </c>
      <c r="M201" s="77">
        <v>153</v>
      </c>
      <c r="N201" s="77">
        <v>238</v>
      </c>
      <c r="O201" s="77">
        <v>495</v>
      </c>
      <c r="P201" s="77">
        <v>587</v>
      </c>
      <c r="Q201" s="77">
        <v>578</v>
      </c>
      <c r="R201" s="77">
        <v>566</v>
      </c>
      <c r="S201" s="77">
        <v>570</v>
      </c>
      <c r="T201" s="77">
        <v>574</v>
      </c>
      <c r="U201" s="77">
        <v>578</v>
      </c>
      <c r="V201" s="77">
        <v>582</v>
      </c>
      <c r="W201" s="77">
        <v>584</v>
      </c>
      <c r="X201" s="77">
        <v>586</v>
      </c>
      <c r="Y201" s="77">
        <v>588</v>
      </c>
      <c r="Z201" s="77">
        <v>590</v>
      </c>
      <c r="AA201" s="77">
        <v>592</v>
      </c>
      <c r="AB201" s="77">
        <v>592</v>
      </c>
      <c r="AC201" s="77">
        <v>592</v>
      </c>
      <c r="AD201" s="77">
        <v>592</v>
      </c>
      <c r="AE201" s="77">
        <v>592</v>
      </c>
      <c r="AF201" s="77">
        <v>592</v>
      </c>
      <c r="AG201" s="77">
        <v>591</v>
      </c>
      <c r="AH201" s="77">
        <v>590</v>
      </c>
      <c r="AI201" s="77">
        <v>589</v>
      </c>
      <c r="AJ201" s="77">
        <v>587</v>
      </c>
      <c r="AK201" s="77">
        <v>586</v>
      </c>
      <c r="AL201" s="77">
        <v>583</v>
      </c>
      <c r="AM201" s="77">
        <v>581</v>
      </c>
      <c r="AN201" s="77">
        <v>579</v>
      </c>
      <c r="AO201" s="77">
        <v>576</v>
      </c>
      <c r="AP201" s="77">
        <v>574</v>
      </c>
      <c r="AQ201" s="8"/>
    </row>
    <row r="202" spans="2:43">
      <c r="B202" s="5"/>
      <c r="D202" s="108" t="s">
        <v>83</v>
      </c>
      <c r="E202" s="50"/>
      <c r="F202" s="64" t="s">
        <v>54</v>
      </c>
      <c r="G202" s="77">
        <f t="shared" si="53"/>
        <v>71297</v>
      </c>
      <c r="H202" s="77">
        <v>752</v>
      </c>
      <c r="I202" s="77">
        <v>772</v>
      </c>
      <c r="J202" s="77">
        <v>1043</v>
      </c>
      <c r="K202" s="77">
        <v>1327</v>
      </c>
      <c r="L202" s="77">
        <v>1624</v>
      </c>
      <c r="M202" s="77">
        <v>1924</v>
      </c>
      <c r="N202" s="77">
        <v>1960</v>
      </c>
      <c r="O202" s="77">
        <v>1996</v>
      </c>
      <c r="P202" s="77">
        <v>2033</v>
      </c>
      <c r="Q202" s="77">
        <v>2069</v>
      </c>
      <c r="R202" s="77">
        <v>2092</v>
      </c>
      <c r="S202" s="77">
        <v>2116</v>
      </c>
      <c r="T202" s="77">
        <v>2139</v>
      </c>
      <c r="U202" s="77">
        <v>2163</v>
      </c>
      <c r="V202" s="77">
        <v>2187</v>
      </c>
      <c r="W202" s="77">
        <v>2199</v>
      </c>
      <c r="X202" s="77">
        <v>2211</v>
      </c>
      <c r="Y202" s="77">
        <v>2224</v>
      </c>
      <c r="Z202" s="77">
        <v>2236</v>
      </c>
      <c r="AA202" s="77">
        <v>2249</v>
      </c>
      <c r="AB202" s="77">
        <v>2253</v>
      </c>
      <c r="AC202" s="77">
        <v>2256</v>
      </c>
      <c r="AD202" s="77">
        <v>2260</v>
      </c>
      <c r="AE202" s="77">
        <v>2264</v>
      </c>
      <c r="AF202" s="77">
        <v>2268</v>
      </c>
      <c r="AG202" s="77">
        <v>2268</v>
      </c>
      <c r="AH202" s="77">
        <v>2268</v>
      </c>
      <c r="AI202" s="77">
        <v>2268</v>
      </c>
      <c r="AJ202" s="77">
        <v>2268</v>
      </c>
      <c r="AK202" s="77">
        <v>2268</v>
      </c>
      <c r="AL202" s="77">
        <v>2268</v>
      </c>
      <c r="AM202" s="77">
        <v>2268</v>
      </c>
      <c r="AN202" s="77">
        <v>2268</v>
      </c>
      <c r="AO202" s="77">
        <v>2268</v>
      </c>
      <c r="AP202" s="77">
        <v>2268</v>
      </c>
      <c r="AQ202" s="8"/>
    </row>
    <row r="203" spans="2:43">
      <c r="B203" s="5"/>
      <c r="D203" s="108" t="s">
        <v>84</v>
      </c>
      <c r="E203" s="50"/>
      <c r="F203" s="64" t="s">
        <v>11</v>
      </c>
      <c r="G203" s="77">
        <f t="shared" si="53"/>
        <v>23644</v>
      </c>
      <c r="H203" s="77">
        <v>249</v>
      </c>
      <c r="I203" s="77">
        <v>256</v>
      </c>
      <c r="J203" s="77">
        <v>346</v>
      </c>
      <c r="K203" s="77">
        <v>440</v>
      </c>
      <c r="L203" s="77">
        <v>539</v>
      </c>
      <c r="M203" s="77">
        <v>638</v>
      </c>
      <c r="N203" s="77">
        <v>650</v>
      </c>
      <c r="O203" s="77">
        <v>662</v>
      </c>
      <c r="P203" s="77">
        <v>674</v>
      </c>
      <c r="Q203" s="77">
        <v>686</v>
      </c>
      <c r="R203" s="77">
        <v>694</v>
      </c>
      <c r="S203" s="77">
        <v>702</v>
      </c>
      <c r="T203" s="77">
        <v>710</v>
      </c>
      <c r="U203" s="77">
        <v>717</v>
      </c>
      <c r="V203" s="77">
        <v>725</v>
      </c>
      <c r="W203" s="77">
        <v>729</v>
      </c>
      <c r="X203" s="77">
        <v>733</v>
      </c>
      <c r="Y203" s="77">
        <v>738</v>
      </c>
      <c r="Z203" s="77">
        <v>742</v>
      </c>
      <c r="AA203" s="77">
        <v>746</v>
      </c>
      <c r="AB203" s="77">
        <v>747</v>
      </c>
      <c r="AC203" s="77">
        <v>748</v>
      </c>
      <c r="AD203" s="77">
        <v>750</v>
      </c>
      <c r="AE203" s="77">
        <v>751</v>
      </c>
      <c r="AF203" s="77">
        <v>752</v>
      </c>
      <c r="AG203" s="77">
        <v>752</v>
      </c>
      <c r="AH203" s="77">
        <v>752</v>
      </c>
      <c r="AI203" s="77">
        <v>752</v>
      </c>
      <c r="AJ203" s="77">
        <v>752</v>
      </c>
      <c r="AK203" s="77">
        <v>752</v>
      </c>
      <c r="AL203" s="77">
        <v>752</v>
      </c>
      <c r="AM203" s="77">
        <v>752</v>
      </c>
      <c r="AN203" s="77">
        <v>752</v>
      </c>
      <c r="AO203" s="77">
        <v>752</v>
      </c>
      <c r="AP203" s="77">
        <v>752</v>
      </c>
      <c r="AQ203" s="8"/>
    </row>
    <row r="204" spans="2:43">
      <c r="B204" s="5"/>
      <c r="D204" s="108" t="s">
        <v>85</v>
      </c>
      <c r="E204" s="53"/>
      <c r="F204" s="64" t="s">
        <v>15</v>
      </c>
      <c r="G204" s="77">
        <f t="shared" si="53"/>
        <v>46690</v>
      </c>
      <c r="H204" s="77">
        <v>492</v>
      </c>
      <c r="I204" s="77">
        <v>506</v>
      </c>
      <c r="J204" s="77">
        <v>683</v>
      </c>
      <c r="K204" s="77">
        <v>869</v>
      </c>
      <c r="L204" s="77">
        <v>1064</v>
      </c>
      <c r="M204" s="77">
        <v>1260</v>
      </c>
      <c r="N204" s="77">
        <v>1284</v>
      </c>
      <c r="O204" s="77">
        <v>1307</v>
      </c>
      <c r="P204" s="77">
        <v>1331</v>
      </c>
      <c r="Q204" s="77">
        <v>1355</v>
      </c>
      <c r="R204" s="77">
        <v>1370</v>
      </c>
      <c r="S204" s="77">
        <v>1386</v>
      </c>
      <c r="T204" s="77">
        <v>1401</v>
      </c>
      <c r="U204" s="77">
        <v>1417</v>
      </c>
      <c r="V204" s="77">
        <v>1432</v>
      </c>
      <c r="W204" s="77">
        <v>1440</v>
      </c>
      <c r="X204" s="77">
        <v>1448</v>
      </c>
      <c r="Y204" s="77">
        <v>1456</v>
      </c>
      <c r="Z204" s="77">
        <v>1465</v>
      </c>
      <c r="AA204" s="77">
        <v>1473</v>
      </c>
      <c r="AB204" s="77">
        <v>1475</v>
      </c>
      <c r="AC204" s="77">
        <v>1478</v>
      </c>
      <c r="AD204" s="77">
        <v>1480</v>
      </c>
      <c r="AE204" s="77">
        <v>1483</v>
      </c>
      <c r="AF204" s="77">
        <v>1485</v>
      </c>
      <c r="AG204" s="77">
        <v>1485</v>
      </c>
      <c r="AH204" s="77">
        <v>1485</v>
      </c>
      <c r="AI204" s="77">
        <v>1485</v>
      </c>
      <c r="AJ204" s="77">
        <v>1485</v>
      </c>
      <c r="AK204" s="77">
        <v>1485</v>
      </c>
      <c r="AL204" s="77">
        <v>1485</v>
      </c>
      <c r="AM204" s="77">
        <v>1485</v>
      </c>
      <c r="AN204" s="77">
        <v>1485</v>
      </c>
      <c r="AO204" s="77">
        <v>1485</v>
      </c>
      <c r="AP204" s="77">
        <v>1485</v>
      </c>
      <c r="AQ204" s="8"/>
    </row>
    <row r="205" spans="2:43">
      <c r="B205" s="5"/>
      <c r="D205" s="108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8"/>
    </row>
    <row r="206" spans="2:43" s="22" customFormat="1">
      <c r="B206" s="5"/>
      <c r="D206" s="109"/>
      <c r="E206" s="55"/>
      <c r="F206" s="63" t="s">
        <v>57</v>
      </c>
      <c r="G206" s="76">
        <f t="shared" ref="G206:G211" si="55">SUM(H206:AP206)</f>
        <v>60881</v>
      </c>
      <c r="H206" s="76">
        <f t="shared" ref="H206:AP206" si="56">SUM(H207:H211)</f>
        <v>79</v>
      </c>
      <c r="I206" s="76">
        <f t="shared" si="56"/>
        <v>652</v>
      </c>
      <c r="J206" s="76">
        <f t="shared" si="56"/>
        <v>1020</v>
      </c>
      <c r="K206" s="76">
        <f t="shared" si="56"/>
        <v>1448</v>
      </c>
      <c r="L206" s="76">
        <f t="shared" si="56"/>
        <v>1641</v>
      </c>
      <c r="M206" s="76">
        <f t="shared" si="56"/>
        <v>1703</v>
      </c>
      <c r="N206" s="76">
        <f t="shared" si="56"/>
        <v>1698</v>
      </c>
      <c r="O206" s="76">
        <f t="shared" si="56"/>
        <v>1694</v>
      </c>
      <c r="P206" s="76">
        <f t="shared" si="56"/>
        <v>1686</v>
      </c>
      <c r="Q206" s="76">
        <f t="shared" si="56"/>
        <v>1857</v>
      </c>
      <c r="R206" s="76">
        <f t="shared" si="56"/>
        <v>1840</v>
      </c>
      <c r="S206" s="76">
        <f t="shared" si="56"/>
        <v>1852</v>
      </c>
      <c r="T206" s="76">
        <f t="shared" si="56"/>
        <v>1863</v>
      </c>
      <c r="U206" s="76">
        <f t="shared" si="56"/>
        <v>1876</v>
      </c>
      <c r="V206" s="76">
        <f t="shared" si="56"/>
        <v>1887</v>
      </c>
      <c r="W206" s="76">
        <f t="shared" si="56"/>
        <v>1893</v>
      </c>
      <c r="X206" s="76">
        <f t="shared" si="56"/>
        <v>1898</v>
      </c>
      <c r="Y206" s="76">
        <f t="shared" si="56"/>
        <v>1904</v>
      </c>
      <c r="Z206" s="76">
        <f t="shared" si="56"/>
        <v>1910</v>
      </c>
      <c r="AA206" s="76">
        <f t="shared" si="56"/>
        <v>1915</v>
      </c>
      <c r="AB206" s="76">
        <f t="shared" si="56"/>
        <v>1916</v>
      </c>
      <c r="AC206" s="76">
        <f t="shared" si="56"/>
        <v>1917</v>
      </c>
      <c r="AD206" s="76">
        <f t="shared" si="56"/>
        <v>1917</v>
      </c>
      <c r="AE206" s="76">
        <f t="shared" si="56"/>
        <v>1918</v>
      </c>
      <c r="AF206" s="76">
        <f t="shared" si="56"/>
        <v>1918</v>
      </c>
      <c r="AG206" s="76">
        <f t="shared" si="56"/>
        <v>1916</v>
      </c>
      <c r="AH206" s="76">
        <f t="shared" si="56"/>
        <v>1912</v>
      </c>
      <c r="AI206" s="76">
        <f t="shared" si="56"/>
        <v>1909</v>
      </c>
      <c r="AJ206" s="76">
        <f t="shared" si="56"/>
        <v>1907</v>
      </c>
      <c r="AK206" s="76">
        <f t="shared" si="56"/>
        <v>1903</v>
      </c>
      <c r="AL206" s="76">
        <f t="shared" si="56"/>
        <v>1898</v>
      </c>
      <c r="AM206" s="76">
        <f t="shared" si="56"/>
        <v>1892</v>
      </c>
      <c r="AN206" s="76">
        <f t="shared" si="56"/>
        <v>1886</v>
      </c>
      <c r="AO206" s="76">
        <f t="shared" si="56"/>
        <v>1881</v>
      </c>
      <c r="AP206" s="76">
        <f t="shared" si="56"/>
        <v>1875</v>
      </c>
      <c r="AQ206" s="8"/>
    </row>
    <row r="207" spans="2:43">
      <c r="B207" s="5"/>
      <c r="D207" s="108" t="s">
        <v>86</v>
      </c>
      <c r="E207" s="50"/>
      <c r="F207" s="64" t="s">
        <v>52</v>
      </c>
      <c r="G207" s="77">
        <f t="shared" si="55"/>
        <v>18893</v>
      </c>
      <c r="H207" s="77">
        <v>0</v>
      </c>
      <c r="I207" s="77">
        <v>571</v>
      </c>
      <c r="J207" s="77">
        <v>411</v>
      </c>
      <c r="K207" s="77">
        <v>454</v>
      </c>
      <c r="L207" s="77">
        <v>499</v>
      </c>
      <c r="M207" s="77">
        <v>541</v>
      </c>
      <c r="N207" s="77">
        <v>544</v>
      </c>
      <c r="O207" s="77">
        <v>548</v>
      </c>
      <c r="P207" s="77">
        <v>551</v>
      </c>
      <c r="Q207" s="77">
        <v>559</v>
      </c>
      <c r="R207" s="77">
        <v>561</v>
      </c>
      <c r="S207" s="77">
        <v>563</v>
      </c>
      <c r="T207" s="77">
        <v>564</v>
      </c>
      <c r="U207" s="77">
        <v>566</v>
      </c>
      <c r="V207" s="77">
        <v>568</v>
      </c>
      <c r="W207" s="77">
        <v>569</v>
      </c>
      <c r="X207" s="77">
        <v>569</v>
      </c>
      <c r="Y207" s="77">
        <v>570</v>
      </c>
      <c r="Z207" s="77">
        <v>571</v>
      </c>
      <c r="AA207" s="77">
        <v>572</v>
      </c>
      <c r="AB207" s="77">
        <v>572</v>
      </c>
      <c r="AC207" s="77">
        <v>572</v>
      </c>
      <c r="AD207" s="77">
        <v>572</v>
      </c>
      <c r="AE207" s="77">
        <v>572</v>
      </c>
      <c r="AF207" s="77">
        <v>572</v>
      </c>
      <c r="AG207" s="77">
        <v>572</v>
      </c>
      <c r="AH207" s="77">
        <v>571</v>
      </c>
      <c r="AI207" s="77">
        <v>570</v>
      </c>
      <c r="AJ207" s="77">
        <v>570</v>
      </c>
      <c r="AK207" s="77">
        <v>569</v>
      </c>
      <c r="AL207" s="77">
        <v>568</v>
      </c>
      <c r="AM207" s="77">
        <v>567</v>
      </c>
      <c r="AN207" s="77">
        <v>566</v>
      </c>
      <c r="AO207" s="77">
        <v>565</v>
      </c>
      <c r="AP207" s="77">
        <v>564</v>
      </c>
      <c r="AQ207" s="8"/>
    </row>
    <row r="208" spans="2:43">
      <c r="B208" s="5"/>
      <c r="D208" s="108" t="s">
        <v>87</v>
      </c>
      <c r="E208" s="50"/>
      <c r="F208" s="64" t="s">
        <v>53</v>
      </c>
      <c r="G208" s="77">
        <f t="shared" si="55"/>
        <v>34534</v>
      </c>
      <c r="H208" s="77">
        <v>0</v>
      </c>
      <c r="I208" s="77">
        <v>0</v>
      </c>
      <c r="J208" s="77">
        <v>500</v>
      </c>
      <c r="K208" s="77">
        <v>855</v>
      </c>
      <c r="L208" s="77">
        <v>973</v>
      </c>
      <c r="M208" s="77">
        <v>961</v>
      </c>
      <c r="N208" s="77">
        <v>949</v>
      </c>
      <c r="O208" s="77">
        <v>937</v>
      </c>
      <c r="P208" s="77">
        <v>923</v>
      </c>
      <c r="Q208" s="77">
        <v>1082</v>
      </c>
      <c r="R208" s="77">
        <v>1060</v>
      </c>
      <c r="S208" s="77">
        <v>1068</v>
      </c>
      <c r="T208" s="77">
        <v>1075</v>
      </c>
      <c r="U208" s="77">
        <v>1083</v>
      </c>
      <c r="V208" s="77">
        <v>1091</v>
      </c>
      <c r="W208" s="77">
        <v>1094</v>
      </c>
      <c r="X208" s="77">
        <v>1098</v>
      </c>
      <c r="Y208" s="77">
        <v>1101</v>
      </c>
      <c r="Z208" s="77">
        <v>1105</v>
      </c>
      <c r="AA208" s="77">
        <v>1108</v>
      </c>
      <c r="AB208" s="77">
        <v>1108</v>
      </c>
      <c r="AC208" s="77">
        <v>1109</v>
      </c>
      <c r="AD208" s="77">
        <v>1109</v>
      </c>
      <c r="AE208" s="77">
        <v>1109</v>
      </c>
      <c r="AF208" s="77">
        <v>1109</v>
      </c>
      <c r="AG208" s="77">
        <v>1107</v>
      </c>
      <c r="AH208" s="77">
        <v>1104</v>
      </c>
      <c r="AI208" s="77">
        <v>1102</v>
      </c>
      <c r="AJ208" s="77">
        <v>1100</v>
      </c>
      <c r="AK208" s="77">
        <v>1097</v>
      </c>
      <c r="AL208" s="77">
        <v>1093</v>
      </c>
      <c r="AM208" s="77">
        <v>1088</v>
      </c>
      <c r="AN208" s="77">
        <v>1083</v>
      </c>
      <c r="AO208" s="77">
        <v>1079</v>
      </c>
      <c r="AP208" s="77">
        <v>1074</v>
      </c>
      <c r="AQ208" s="8"/>
    </row>
    <row r="209" spans="2:43">
      <c r="B209" s="5"/>
      <c r="D209" s="108" t="s">
        <v>88</v>
      </c>
      <c r="E209" s="50"/>
      <c r="F209" s="64" t="s">
        <v>54</v>
      </c>
      <c r="G209" s="77">
        <f t="shared" si="55"/>
        <v>3749</v>
      </c>
      <c r="H209" s="77">
        <v>40</v>
      </c>
      <c r="I209" s="77">
        <v>41</v>
      </c>
      <c r="J209" s="77">
        <v>55</v>
      </c>
      <c r="K209" s="77">
        <v>70</v>
      </c>
      <c r="L209" s="77">
        <v>85</v>
      </c>
      <c r="M209" s="77">
        <v>101</v>
      </c>
      <c r="N209" s="77">
        <v>103</v>
      </c>
      <c r="O209" s="77">
        <v>105</v>
      </c>
      <c r="P209" s="77">
        <v>107</v>
      </c>
      <c r="Q209" s="77">
        <v>109</v>
      </c>
      <c r="R209" s="77">
        <v>110</v>
      </c>
      <c r="S209" s="77">
        <v>111</v>
      </c>
      <c r="T209" s="77">
        <v>113</v>
      </c>
      <c r="U209" s="77">
        <v>114</v>
      </c>
      <c r="V209" s="77">
        <v>115</v>
      </c>
      <c r="W209" s="77">
        <v>116</v>
      </c>
      <c r="X209" s="77">
        <v>116</v>
      </c>
      <c r="Y209" s="77">
        <v>117</v>
      </c>
      <c r="Z209" s="77">
        <v>118</v>
      </c>
      <c r="AA209" s="77">
        <v>118</v>
      </c>
      <c r="AB209" s="77">
        <v>119</v>
      </c>
      <c r="AC209" s="77">
        <v>119</v>
      </c>
      <c r="AD209" s="77">
        <v>119</v>
      </c>
      <c r="AE209" s="77">
        <v>119</v>
      </c>
      <c r="AF209" s="77">
        <v>119</v>
      </c>
      <c r="AG209" s="77">
        <v>119</v>
      </c>
      <c r="AH209" s="77">
        <v>119</v>
      </c>
      <c r="AI209" s="77">
        <v>119</v>
      </c>
      <c r="AJ209" s="77">
        <v>119</v>
      </c>
      <c r="AK209" s="77">
        <v>119</v>
      </c>
      <c r="AL209" s="77">
        <v>119</v>
      </c>
      <c r="AM209" s="77">
        <v>119</v>
      </c>
      <c r="AN209" s="77">
        <v>119</v>
      </c>
      <c r="AO209" s="77">
        <v>119</v>
      </c>
      <c r="AP209" s="77">
        <v>119</v>
      </c>
      <c r="AQ209" s="8"/>
    </row>
    <row r="210" spans="2:43">
      <c r="B210" s="5"/>
      <c r="D210" s="108" t="s">
        <v>89</v>
      </c>
      <c r="E210" s="50"/>
      <c r="F210" s="64" t="s">
        <v>11</v>
      </c>
      <c r="G210" s="77">
        <f t="shared" si="55"/>
        <v>1247</v>
      </c>
      <c r="H210" s="77">
        <v>13</v>
      </c>
      <c r="I210" s="77">
        <v>13</v>
      </c>
      <c r="J210" s="77">
        <v>18</v>
      </c>
      <c r="K210" s="77">
        <v>23</v>
      </c>
      <c r="L210" s="77">
        <v>28</v>
      </c>
      <c r="M210" s="77">
        <v>34</v>
      </c>
      <c r="N210" s="77">
        <v>34</v>
      </c>
      <c r="O210" s="77">
        <v>35</v>
      </c>
      <c r="P210" s="77">
        <v>35</v>
      </c>
      <c r="Q210" s="77">
        <v>36</v>
      </c>
      <c r="R210" s="77">
        <v>37</v>
      </c>
      <c r="S210" s="77">
        <v>37</v>
      </c>
      <c r="T210" s="77">
        <v>37</v>
      </c>
      <c r="U210" s="77">
        <v>38</v>
      </c>
      <c r="V210" s="77">
        <v>38</v>
      </c>
      <c r="W210" s="77">
        <v>38</v>
      </c>
      <c r="X210" s="77">
        <v>39</v>
      </c>
      <c r="Y210" s="77">
        <v>39</v>
      </c>
      <c r="Z210" s="77">
        <v>39</v>
      </c>
      <c r="AA210" s="77">
        <v>39</v>
      </c>
      <c r="AB210" s="77">
        <v>39</v>
      </c>
      <c r="AC210" s="77">
        <v>39</v>
      </c>
      <c r="AD210" s="77">
        <v>39</v>
      </c>
      <c r="AE210" s="77">
        <v>40</v>
      </c>
      <c r="AF210" s="77">
        <v>40</v>
      </c>
      <c r="AG210" s="77">
        <v>40</v>
      </c>
      <c r="AH210" s="77">
        <v>40</v>
      </c>
      <c r="AI210" s="77">
        <v>40</v>
      </c>
      <c r="AJ210" s="77">
        <v>40</v>
      </c>
      <c r="AK210" s="77">
        <v>40</v>
      </c>
      <c r="AL210" s="77">
        <v>40</v>
      </c>
      <c r="AM210" s="77">
        <v>40</v>
      </c>
      <c r="AN210" s="77">
        <v>40</v>
      </c>
      <c r="AO210" s="77">
        <v>40</v>
      </c>
      <c r="AP210" s="77">
        <v>40</v>
      </c>
      <c r="AQ210" s="8"/>
    </row>
    <row r="211" spans="2:43">
      <c r="B211" s="5"/>
      <c r="D211" s="108" t="s">
        <v>90</v>
      </c>
      <c r="E211" s="53"/>
      <c r="F211" s="64" t="s">
        <v>15</v>
      </c>
      <c r="G211" s="77">
        <f t="shared" si="55"/>
        <v>2458</v>
      </c>
      <c r="H211" s="77">
        <v>26</v>
      </c>
      <c r="I211" s="77">
        <v>27</v>
      </c>
      <c r="J211" s="77">
        <v>36</v>
      </c>
      <c r="K211" s="77">
        <v>46</v>
      </c>
      <c r="L211" s="77">
        <v>56</v>
      </c>
      <c r="M211" s="77">
        <v>66</v>
      </c>
      <c r="N211" s="77">
        <v>68</v>
      </c>
      <c r="O211" s="77">
        <v>69</v>
      </c>
      <c r="P211" s="77">
        <v>70</v>
      </c>
      <c r="Q211" s="77">
        <v>71</v>
      </c>
      <c r="R211" s="77">
        <v>72</v>
      </c>
      <c r="S211" s="77">
        <v>73</v>
      </c>
      <c r="T211" s="77">
        <v>74</v>
      </c>
      <c r="U211" s="77">
        <v>75</v>
      </c>
      <c r="V211" s="77">
        <v>75</v>
      </c>
      <c r="W211" s="77">
        <v>76</v>
      </c>
      <c r="X211" s="77">
        <v>76</v>
      </c>
      <c r="Y211" s="77">
        <v>77</v>
      </c>
      <c r="Z211" s="77">
        <v>77</v>
      </c>
      <c r="AA211" s="77">
        <v>78</v>
      </c>
      <c r="AB211" s="77">
        <v>78</v>
      </c>
      <c r="AC211" s="77">
        <v>78</v>
      </c>
      <c r="AD211" s="77">
        <v>78</v>
      </c>
      <c r="AE211" s="77">
        <v>78</v>
      </c>
      <c r="AF211" s="77">
        <v>78</v>
      </c>
      <c r="AG211" s="77">
        <v>78</v>
      </c>
      <c r="AH211" s="77">
        <v>78</v>
      </c>
      <c r="AI211" s="77">
        <v>78</v>
      </c>
      <c r="AJ211" s="77">
        <v>78</v>
      </c>
      <c r="AK211" s="77">
        <v>78</v>
      </c>
      <c r="AL211" s="77">
        <v>78</v>
      </c>
      <c r="AM211" s="77">
        <v>78</v>
      </c>
      <c r="AN211" s="77">
        <v>78</v>
      </c>
      <c r="AO211" s="77">
        <v>78</v>
      </c>
      <c r="AP211" s="77">
        <v>78</v>
      </c>
      <c r="AQ211" s="8"/>
    </row>
    <row r="212" spans="2:43">
      <c r="B212" s="5"/>
      <c r="D212" s="108"/>
      <c r="E212" s="59"/>
      <c r="F212" s="60"/>
      <c r="G212" s="60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8"/>
    </row>
    <row r="213" spans="2:43">
      <c r="B213" s="5"/>
      <c r="D213" s="108"/>
      <c r="E213" s="61"/>
      <c r="F213" s="62" t="s">
        <v>1</v>
      </c>
      <c r="G213" s="74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8"/>
    </row>
    <row r="214" spans="2:43" s="22" customFormat="1">
      <c r="B214" s="5"/>
      <c r="D214" s="109"/>
      <c r="E214" s="55"/>
      <c r="F214" s="63" t="s">
        <v>51</v>
      </c>
      <c r="G214" s="76">
        <f t="shared" ref="G214:G219" si="57">SUM(H214:AP214)</f>
        <v>1284853</v>
      </c>
      <c r="H214" s="76">
        <f>SUM(H215:H219)</f>
        <v>32002</v>
      </c>
      <c r="I214" s="76">
        <f t="shared" ref="I214" si="58">SUM(I215:I219)</f>
        <v>34173</v>
      </c>
      <c r="J214" s="76">
        <f t="shared" ref="J214" si="59">SUM(J215:J219)</f>
        <v>34715</v>
      </c>
      <c r="K214" s="76">
        <f t="shared" ref="K214" si="60">SUM(K215:K219)</f>
        <v>35494</v>
      </c>
      <c r="L214" s="76">
        <f t="shared" ref="L214" si="61">SUM(L215:L219)</f>
        <v>35334</v>
      </c>
      <c r="M214" s="76">
        <f t="shared" ref="M214" si="62">SUM(M215:M219)</f>
        <v>35584</v>
      </c>
      <c r="N214" s="76">
        <f t="shared" ref="N214" si="63">SUM(N215:N219)</f>
        <v>36527</v>
      </c>
      <c r="O214" s="76">
        <f t="shared" ref="O214" si="64">SUM(O215:O219)</f>
        <v>36429</v>
      </c>
      <c r="P214" s="76">
        <f t="shared" ref="P214" si="65">SUM(P215:P219)</f>
        <v>34972</v>
      </c>
      <c r="Q214" s="76">
        <f t="shared" ref="Q214" si="66">SUM(Q215:Q219)</f>
        <v>35558</v>
      </c>
      <c r="R214" s="76">
        <f t="shared" ref="R214" si="67">SUM(R215:R219)</f>
        <v>35778</v>
      </c>
      <c r="S214" s="76">
        <f t="shared" ref="S214" si="68">SUM(S215:S219)</f>
        <v>36078</v>
      </c>
      <c r="T214" s="76">
        <f t="shared" ref="T214" si="69">SUM(T215:T219)</f>
        <v>36427</v>
      </c>
      <c r="U214" s="76">
        <f t="shared" ref="U214" si="70">SUM(U215:U219)</f>
        <v>36746</v>
      </c>
      <c r="V214" s="76">
        <f t="shared" ref="V214" si="71">SUM(V215:V219)</f>
        <v>37075</v>
      </c>
      <c r="W214" s="76">
        <f t="shared" ref="W214" si="72">SUM(W215:W219)</f>
        <v>37192</v>
      </c>
      <c r="X214" s="76">
        <f t="shared" ref="X214" si="73">SUM(X215:X219)</f>
        <v>37308</v>
      </c>
      <c r="Y214" s="76">
        <f t="shared" ref="Y214" si="74">SUM(Y215:Y219)</f>
        <v>37425</v>
      </c>
      <c r="Z214" s="76">
        <f t="shared" ref="Z214" si="75">SUM(Z215:Z219)</f>
        <v>37545</v>
      </c>
      <c r="AA214" s="76">
        <f t="shared" ref="AA214" si="76">SUM(AA215:AA219)</f>
        <v>37662</v>
      </c>
      <c r="AB214" s="76">
        <f t="shared" ref="AB214" si="77">SUM(AB215:AB219)</f>
        <v>37693</v>
      </c>
      <c r="AC214" s="76">
        <f t="shared" ref="AC214" si="78">SUM(AC215:AC219)</f>
        <v>37725</v>
      </c>
      <c r="AD214" s="76">
        <f t="shared" ref="AD214" si="79">SUM(AD215:AD219)</f>
        <v>37758</v>
      </c>
      <c r="AE214" s="76">
        <f t="shared" ref="AE214" si="80">SUM(AE215:AE219)</f>
        <v>37786</v>
      </c>
      <c r="AF214" s="76">
        <f t="shared" ref="AF214" si="81">SUM(AF215:AF219)</f>
        <v>37819</v>
      </c>
      <c r="AG214" s="76">
        <f t="shared" ref="AG214" si="82">SUM(AG215:AG219)</f>
        <v>37794</v>
      </c>
      <c r="AH214" s="76">
        <f t="shared" ref="AH214" si="83">SUM(AH215:AH219)</f>
        <v>37768</v>
      </c>
      <c r="AI214" s="76">
        <f t="shared" ref="AI214" si="84">SUM(AI215:AI219)</f>
        <v>37742</v>
      </c>
      <c r="AJ214" s="76">
        <f t="shared" ref="AJ214:AP214" si="85">SUM(AJ215:AJ219)</f>
        <v>37715</v>
      </c>
      <c r="AK214" s="76">
        <f t="shared" si="85"/>
        <v>37688</v>
      </c>
      <c r="AL214" s="76">
        <f t="shared" si="85"/>
        <v>37615</v>
      </c>
      <c r="AM214" s="76">
        <f t="shared" si="85"/>
        <v>37542</v>
      </c>
      <c r="AN214" s="76">
        <f t="shared" si="85"/>
        <v>37468</v>
      </c>
      <c r="AO214" s="76">
        <f t="shared" si="85"/>
        <v>37395</v>
      </c>
      <c r="AP214" s="76">
        <f t="shared" si="85"/>
        <v>37321</v>
      </c>
      <c r="AQ214" s="8"/>
    </row>
    <row r="215" spans="2:43">
      <c r="B215" s="5"/>
      <c r="D215" s="108" t="s">
        <v>71</v>
      </c>
      <c r="E215" s="50"/>
      <c r="F215" s="64" t="s">
        <v>52</v>
      </c>
      <c r="G215" s="77">
        <f t="shared" si="57"/>
        <v>29294</v>
      </c>
      <c r="H215" s="77">
        <f t="shared" ref="H215:Q219" si="86">SUMIF($D$12:$D$211,$D215,H$12:H$211)</f>
        <v>697</v>
      </c>
      <c r="I215" s="77">
        <f t="shared" si="86"/>
        <v>704</v>
      </c>
      <c r="J215" s="77">
        <f t="shared" si="86"/>
        <v>841</v>
      </c>
      <c r="K215" s="77">
        <f t="shared" si="86"/>
        <v>849</v>
      </c>
      <c r="L215" s="77">
        <f t="shared" si="86"/>
        <v>834</v>
      </c>
      <c r="M215" s="77">
        <f t="shared" si="86"/>
        <v>835</v>
      </c>
      <c r="N215" s="77">
        <f t="shared" si="86"/>
        <v>830</v>
      </c>
      <c r="O215" s="77">
        <f t="shared" si="86"/>
        <v>824</v>
      </c>
      <c r="P215" s="77">
        <f t="shared" si="86"/>
        <v>776</v>
      </c>
      <c r="Q215" s="77">
        <f t="shared" si="86"/>
        <v>793</v>
      </c>
      <c r="R215" s="77">
        <f t="shared" ref="R215:AA219" si="87">SUMIF($D$12:$D$211,$D215,R$12:R$211)</f>
        <v>808</v>
      </c>
      <c r="S215" s="77">
        <f t="shared" si="87"/>
        <v>812</v>
      </c>
      <c r="T215" s="77">
        <f t="shared" si="87"/>
        <v>819</v>
      </c>
      <c r="U215" s="77">
        <f t="shared" si="87"/>
        <v>824</v>
      </c>
      <c r="V215" s="77">
        <f t="shared" si="87"/>
        <v>829</v>
      </c>
      <c r="W215" s="77">
        <f t="shared" si="87"/>
        <v>835</v>
      </c>
      <c r="X215" s="77">
        <f t="shared" si="87"/>
        <v>838</v>
      </c>
      <c r="Y215" s="77">
        <f t="shared" si="87"/>
        <v>843</v>
      </c>
      <c r="Z215" s="77">
        <f t="shared" si="87"/>
        <v>847</v>
      </c>
      <c r="AA215" s="77">
        <f t="shared" si="87"/>
        <v>853</v>
      </c>
      <c r="AB215" s="77">
        <f t="shared" ref="AB215:AP219" si="88">SUMIF($D$12:$D$211,$D215,AB$12:AB$211)</f>
        <v>855</v>
      </c>
      <c r="AC215" s="77">
        <f t="shared" si="88"/>
        <v>857</v>
      </c>
      <c r="AD215" s="77">
        <f t="shared" si="88"/>
        <v>860</v>
      </c>
      <c r="AE215" s="77">
        <f t="shared" si="88"/>
        <v>862</v>
      </c>
      <c r="AF215" s="77">
        <f t="shared" si="88"/>
        <v>865</v>
      </c>
      <c r="AG215" s="77">
        <f t="shared" si="88"/>
        <v>867</v>
      </c>
      <c r="AH215" s="77">
        <f t="shared" si="88"/>
        <v>868</v>
      </c>
      <c r="AI215" s="77">
        <f t="shared" si="88"/>
        <v>870</v>
      </c>
      <c r="AJ215" s="77">
        <f t="shared" si="88"/>
        <v>870</v>
      </c>
      <c r="AK215" s="77">
        <f t="shared" si="88"/>
        <v>872</v>
      </c>
      <c r="AL215" s="77">
        <f t="shared" si="88"/>
        <v>872</v>
      </c>
      <c r="AM215" s="77">
        <f t="shared" si="88"/>
        <v>872</v>
      </c>
      <c r="AN215" s="77">
        <f t="shared" si="88"/>
        <v>871</v>
      </c>
      <c r="AO215" s="77">
        <f t="shared" si="88"/>
        <v>871</v>
      </c>
      <c r="AP215" s="77">
        <f t="shared" si="88"/>
        <v>871</v>
      </c>
      <c r="AQ215" s="8"/>
    </row>
    <row r="216" spans="2:43">
      <c r="B216" s="5"/>
      <c r="D216" s="108" t="s">
        <v>72</v>
      </c>
      <c r="E216" s="50"/>
      <c r="F216" s="64" t="s">
        <v>53</v>
      </c>
      <c r="G216" s="77">
        <f t="shared" si="57"/>
        <v>865980</v>
      </c>
      <c r="H216" s="77">
        <f t="shared" si="86"/>
        <v>24206</v>
      </c>
      <c r="I216" s="77">
        <f t="shared" si="86"/>
        <v>24307</v>
      </c>
      <c r="J216" s="77">
        <f t="shared" si="86"/>
        <v>24546</v>
      </c>
      <c r="K216" s="77">
        <f t="shared" si="86"/>
        <v>25152</v>
      </c>
      <c r="L216" s="77">
        <f t="shared" si="86"/>
        <v>24835</v>
      </c>
      <c r="M216" s="77">
        <f t="shared" si="86"/>
        <v>24815</v>
      </c>
      <c r="N216" s="77">
        <f t="shared" si="86"/>
        <v>25522</v>
      </c>
      <c r="O216" s="77">
        <f t="shared" si="86"/>
        <v>25192</v>
      </c>
      <c r="P216" s="77">
        <f t="shared" si="86"/>
        <v>23542</v>
      </c>
      <c r="Q216" s="77">
        <f t="shared" si="86"/>
        <v>23910</v>
      </c>
      <c r="R216" s="77">
        <f t="shared" si="87"/>
        <v>23944</v>
      </c>
      <c r="S216" s="77">
        <f t="shared" si="87"/>
        <v>24064</v>
      </c>
      <c r="T216" s="77">
        <f t="shared" si="87"/>
        <v>24235</v>
      </c>
      <c r="U216" s="77">
        <f t="shared" si="87"/>
        <v>24379</v>
      </c>
      <c r="V216" s="77">
        <f t="shared" si="87"/>
        <v>24524</v>
      </c>
      <c r="W216" s="77">
        <f t="shared" si="87"/>
        <v>24618</v>
      </c>
      <c r="X216" s="77">
        <f t="shared" si="87"/>
        <v>24713</v>
      </c>
      <c r="Y216" s="77">
        <f t="shared" si="87"/>
        <v>24806</v>
      </c>
      <c r="Z216" s="77">
        <f t="shared" si="87"/>
        <v>24900</v>
      </c>
      <c r="AA216" s="77">
        <f t="shared" si="87"/>
        <v>24994</v>
      </c>
      <c r="AB216" s="77">
        <f t="shared" si="88"/>
        <v>25022</v>
      </c>
      <c r="AC216" s="77">
        <f t="shared" si="88"/>
        <v>25050</v>
      </c>
      <c r="AD216" s="77">
        <f t="shared" si="88"/>
        <v>25079</v>
      </c>
      <c r="AE216" s="77">
        <f t="shared" si="88"/>
        <v>25107</v>
      </c>
      <c r="AF216" s="77">
        <f t="shared" si="88"/>
        <v>25136</v>
      </c>
      <c r="AG216" s="77">
        <f t="shared" si="88"/>
        <v>25112</v>
      </c>
      <c r="AH216" s="77">
        <f t="shared" si="88"/>
        <v>25088</v>
      </c>
      <c r="AI216" s="77">
        <f t="shared" si="88"/>
        <v>25063</v>
      </c>
      <c r="AJ216" s="77">
        <f t="shared" si="88"/>
        <v>25040</v>
      </c>
      <c r="AK216" s="77">
        <f t="shared" si="88"/>
        <v>25015</v>
      </c>
      <c r="AL216" s="77">
        <f t="shared" si="88"/>
        <v>24948</v>
      </c>
      <c r="AM216" s="77">
        <f t="shared" si="88"/>
        <v>24880</v>
      </c>
      <c r="AN216" s="77">
        <f t="shared" si="88"/>
        <v>24813</v>
      </c>
      <c r="AO216" s="77">
        <f t="shared" si="88"/>
        <v>24746</v>
      </c>
      <c r="AP216" s="77">
        <f t="shared" si="88"/>
        <v>24677</v>
      </c>
      <c r="AQ216" s="8"/>
    </row>
    <row r="217" spans="2:43">
      <c r="B217" s="5"/>
      <c r="D217" s="108" t="s">
        <v>73</v>
      </c>
      <c r="E217" s="50"/>
      <c r="F217" s="64" t="s">
        <v>54</v>
      </c>
      <c r="G217" s="77">
        <f t="shared" si="57"/>
        <v>179266</v>
      </c>
      <c r="H217" s="77">
        <f t="shared" si="86"/>
        <v>4399</v>
      </c>
      <c r="I217" s="77">
        <f t="shared" si="86"/>
        <v>4456</v>
      </c>
      <c r="J217" s="77">
        <f t="shared" si="86"/>
        <v>4554</v>
      </c>
      <c r="K217" s="77">
        <f t="shared" si="86"/>
        <v>4653</v>
      </c>
      <c r="L217" s="77">
        <f t="shared" si="86"/>
        <v>4755</v>
      </c>
      <c r="M217" s="77">
        <f t="shared" si="86"/>
        <v>4841</v>
      </c>
      <c r="N217" s="77">
        <f t="shared" si="86"/>
        <v>4911</v>
      </c>
      <c r="O217" s="77">
        <f t="shared" si="86"/>
        <v>4981</v>
      </c>
      <c r="P217" s="77">
        <f t="shared" si="86"/>
        <v>5053</v>
      </c>
      <c r="Q217" s="77">
        <f t="shared" si="86"/>
        <v>5097</v>
      </c>
      <c r="R217" s="77">
        <f t="shared" si="87"/>
        <v>5123</v>
      </c>
      <c r="S217" s="77">
        <f t="shared" si="87"/>
        <v>5149</v>
      </c>
      <c r="T217" s="77">
        <f t="shared" si="87"/>
        <v>5176</v>
      </c>
      <c r="U217" s="77">
        <f t="shared" si="87"/>
        <v>5201</v>
      </c>
      <c r="V217" s="77">
        <f t="shared" si="87"/>
        <v>5230</v>
      </c>
      <c r="W217" s="77">
        <f t="shared" si="87"/>
        <v>5240</v>
      </c>
      <c r="X217" s="77">
        <f t="shared" si="87"/>
        <v>5251</v>
      </c>
      <c r="Y217" s="77">
        <f t="shared" si="87"/>
        <v>5263</v>
      </c>
      <c r="Z217" s="77">
        <f t="shared" si="87"/>
        <v>5274</v>
      </c>
      <c r="AA217" s="77">
        <f t="shared" si="87"/>
        <v>5285</v>
      </c>
      <c r="AB217" s="77">
        <f t="shared" si="88"/>
        <v>5287</v>
      </c>
      <c r="AC217" s="77">
        <f t="shared" si="88"/>
        <v>5289</v>
      </c>
      <c r="AD217" s="77">
        <f t="shared" si="88"/>
        <v>5290</v>
      </c>
      <c r="AE217" s="77">
        <f t="shared" si="88"/>
        <v>5290</v>
      </c>
      <c r="AF217" s="77">
        <f t="shared" si="88"/>
        <v>5291</v>
      </c>
      <c r="AG217" s="77">
        <f t="shared" si="88"/>
        <v>5291</v>
      </c>
      <c r="AH217" s="77">
        <f t="shared" si="88"/>
        <v>5292</v>
      </c>
      <c r="AI217" s="77">
        <f t="shared" si="88"/>
        <v>5292</v>
      </c>
      <c r="AJ217" s="77">
        <f t="shared" si="88"/>
        <v>5293</v>
      </c>
      <c r="AK217" s="77">
        <f t="shared" si="88"/>
        <v>5293</v>
      </c>
      <c r="AL217" s="77">
        <f t="shared" si="88"/>
        <v>5293</v>
      </c>
      <c r="AM217" s="77">
        <f t="shared" si="88"/>
        <v>5293</v>
      </c>
      <c r="AN217" s="77">
        <f t="shared" si="88"/>
        <v>5293</v>
      </c>
      <c r="AO217" s="77">
        <f t="shared" si="88"/>
        <v>5293</v>
      </c>
      <c r="AP217" s="77">
        <f t="shared" si="88"/>
        <v>5294</v>
      </c>
      <c r="AQ217" s="8"/>
    </row>
    <row r="218" spans="2:43">
      <c r="B218" s="5"/>
      <c r="D218" s="108" t="s">
        <v>74</v>
      </c>
      <c r="E218" s="50"/>
      <c r="F218" s="64" t="s">
        <v>11</v>
      </c>
      <c r="G218" s="77">
        <f t="shared" si="57"/>
        <v>66204</v>
      </c>
      <c r="H218" s="77">
        <f t="shared" si="86"/>
        <v>1628</v>
      </c>
      <c r="I218" s="77">
        <f t="shared" si="86"/>
        <v>1648</v>
      </c>
      <c r="J218" s="77">
        <f t="shared" si="86"/>
        <v>1685</v>
      </c>
      <c r="K218" s="77">
        <f t="shared" si="86"/>
        <v>1721</v>
      </c>
      <c r="L218" s="77">
        <f t="shared" si="86"/>
        <v>1758</v>
      </c>
      <c r="M218" s="77">
        <f t="shared" si="86"/>
        <v>1789</v>
      </c>
      <c r="N218" s="77">
        <f t="shared" si="86"/>
        <v>1815</v>
      </c>
      <c r="O218" s="77">
        <f t="shared" si="86"/>
        <v>1840</v>
      </c>
      <c r="P218" s="77">
        <f t="shared" si="86"/>
        <v>1866</v>
      </c>
      <c r="Q218" s="77">
        <f t="shared" si="86"/>
        <v>1882</v>
      </c>
      <c r="R218" s="77">
        <f t="shared" si="87"/>
        <v>1892</v>
      </c>
      <c r="S218" s="77">
        <f t="shared" si="87"/>
        <v>1904</v>
      </c>
      <c r="T218" s="77">
        <f t="shared" si="87"/>
        <v>1912</v>
      </c>
      <c r="U218" s="77">
        <f t="shared" si="87"/>
        <v>1921</v>
      </c>
      <c r="V218" s="77">
        <f t="shared" si="87"/>
        <v>1931</v>
      </c>
      <c r="W218" s="77">
        <f t="shared" si="87"/>
        <v>1935</v>
      </c>
      <c r="X218" s="77">
        <f t="shared" si="87"/>
        <v>1938</v>
      </c>
      <c r="Y218" s="77">
        <f t="shared" si="87"/>
        <v>1942</v>
      </c>
      <c r="Z218" s="77">
        <f t="shared" si="87"/>
        <v>1947</v>
      </c>
      <c r="AA218" s="77">
        <f t="shared" si="87"/>
        <v>1951</v>
      </c>
      <c r="AB218" s="77">
        <f t="shared" si="88"/>
        <v>1951</v>
      </c>
      <c r="AC218" s="77">
        <f t="shared" si="88"/>
        <v>1951</v>
      </c>
      <c r="AD218" s="77">
        <f t="shared" si="88"/>
        <v>1952</v>
      </c>
      <c r="AE218" s="77">
        <f t="shared" si="88"/>
        <v>1952</v>
      </c>
      <c r="AF218" s="77">
        <f t="shared" si="88"/>
        <v>1953</v>
      </c>
      <c r="AG218" s="77">
        <f t="shared" si="88"/>
        <v>1954</v>
      </c>
      <c r="AH218" s="77">
        <f t="shared" si="88"/>
        <v>1954</v>
      </c>
      <c r="AI218" s="77">
        <f t="shared" si="88"/>
        <v>1954</v>
      </c>
      <c r="AJ218" s="77">
        <f t="shared" si="88"/>
        <v>1954</v>
      </c>
      <c r="AK218" s="77">
        <f t="shared" si="88"/>
        <v>1954</v>
      </c>
      <c r="AL218" s="77">
        <f t="shared" si="88"/>
        <v>1954</v>
      </c>
      <c r="AM218" s="77">
        <f t="shared" si="88"/>
        <v>1954</v>
      </c>
      <c r="AN218" s="77">
        <f t="shared" si="88"/>
        <v>1954</v>
      </c>
      <c r="AO218" s="77">
        <f t="shared" si="88"/>
        <v>1954</v>
      </c>
      <c r="AP218" s="77">
        <f t="shared" si="88"/>
        <v>1954</v>
      </c>
      <c r="AQ218" s="8"/>
    </row>
    <row r="219" spans="2:43">
      <c r="B219" s="5"/>
      <c r="D219" s="108" t="s">
        <v>75</v>
      </c>
      <c r="E219" s="53"/>
      <c r="F219" s="64" t="s">
        <v>15</v>
      </c>
      <c r="G219" s="77">
        <f t="shared" si="57"/>
        <v>144109</v>
      </c>
      <c r="H219" s="77">
        <f t="shared" si="86"/>
        <v>1072</v>
      </c>
      <c r="I219" s="77">
        <f t="shared" si="86"/>
        <v>3058</v>
      </c>
      <c r="J219" s="77">
        <f t="shared" si="86"/>
        <v>3089</v>
      </c>
      <c r="K219" s="77">
        <f t="shared" si="86"/>
        <v>3119</v>
      </c>
      <c r="L219" s="77">
        <f t="shared" si="86"/>
        <v>3152</v>
      </c>
      <c r="M219" s="77">
        <f t="shared" si="86"/>
        <v>3304</v>
      </c>
      <c r="N219" s="77">
        <f t="shared" si="86"/>
        <v>3449</v>
      </c>
      <c r="O219" s="77">
        <f t="shared" si="86"/>
        <v>3592</v>
      </c>
      <c r="P219" s="77">
        <f t="shared" si="86"/>
        <v>3735</v>
      </c>
      <c r="Q219" s="77">
        <f t="shared" si="86"/>
        <v>3876</v>
      </c>
      <c r="R219" s="77">
        <f t="shared" si="87"/>
        <v>4011</v>
      </c>
      <c r="S219" s="77">
        <f t="shared" si="87"/>
        <v>4149</v>
      </c>
      <c r="T219" s="77">
        <f t="shared" si="87"/>
        <v>4285</v>
      </c>
      <c r="U219" s="77">
        <f t="shared" si="87"/>
        <v>4421</v>
      </c>
      <c r="V219" s="77">
        <f t="shared" si="87"/>
        <v>4561</v>
      </c>
      <c r="W219" s="77">
        <f t="shared" si="87"/>
        <v>4564</v>
      </c>
      <c r="X219" s="77">
        <f t="shared" si="87"/>
        <v>4568</v>
      </c>
      <c r="Y219" s="77">
        <f t="shared" si="87"/>
        <v>4571</v>
      </c>
      <c r="Z219" s="77">
        <f t="shared" si="87"/>
        <v>4577</v>
      </c>
      <c r="AA219" s="77">
        <f t="shared" si="87"/>
        <v>4579</v>
      </c>
      <c r="AB219" s="77">
        <f t="shared" si="88"/>
        <v>4578</v>
      </c>
      <c r="AC219" s="77">
        <f t="shared" si="88"/>
        <v>4578</v>
      </c>
      <c r="AD219" s="77">
        <f t="shared" si="88"/>
        <v>4577</v>
      </c>
      <c r="AE219" s="77">
        <f t="shared" si="88"/>
        <v>4575</v>
      </c>
      <c r="AF219" s="77">
        <f t="shared" si="88"/>
        <v>4574</v>
      </c>
      <c r="AG219" s="77">
        <f t="shared" si="88"/>
        <v>4570</v>
      </c>
      <c r="AH219" s="77">
        <f t="shared" si="88"/>
        <v>4566</v>
      </c>
      <c r="AI219" s="77">
        <f t="shared" si="88"/>
        <v>4563</v>
      </c>
      <c r="AJ219" s="77">
        <f t="shared" si="88"/>
        <v>4558</v>
      </c>
      <c r="AK219" s="77">
        <f t="shared" si="88"/>
        <v>4554</v>
      </c>
      <c r="AL219" s="77">
        <f t="shared" si="88"/>
        <v>4548</v>
      </c>
      <c r="AM219" s="77">
        <f t="shared" si="88"/>
        <v>4543</v>
      </c>
      <c r="AN219" s="77">
        <f t="shared" si="88"/>
        <v>4537</v>
      </c>
      <c r="AO219" s="77">
        <f t="shared" si="88"/>
        <v>4531</v>
      </c>
      <c r="AP219" s="77">
        <f t="shared" si="88"/>
        <v>4525</v>
      </c>
      <c r="AQ219" s="8"/>
    </row>
    <row r="220" spans="2:43">
      <c r="B220" s="5"/>
      <c r="D220" s="108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8"/>
    </row>
    <row r="221" spans="2:43" s="22" customFormat="1">
      <c r="B221" s="5"/>
      <c r="D221" s="109"/>
      <c r="E221" s="55"/>
      <c r="F221" s="63" t="s">
        <v>55</v>
      </c>
      <c r="G221" s="76">
        <f t="shared" ref="G221:G226" si="89">SUM(H221:AP221)</f>
        <v>5348870</v>
      </c>
      <c r="H221" s="76">
        <f>SUM(H222:H226)</f>
        <v>130454</v>
      </c>
      <c r="I221" s="76">
        <f t="shared" ref="I221" si="90">SUM(I222:I226)</f>
        <v>132165</v>
      </c>
      <c r="J221" s="76">
        <f t="shared" ref="J221" si="91">SUM(J222:J226)</f>
        <v>135261</v>
      </c>
      <c r="K221" s="76">
        <f t="shared" ref="K221" si="92">SUM(K222:K226)</f>
        <v>138395</v>
      </c>
      <c r="L221" s="76">
        <f t="shared" ref="L221" si="93">SUM(L222:L226)</f>
        <v>141577</v>
      </c>
      <c r="M221" s="76">
        <f t="shared" ref="M221" si="94">SUM(M222:M226)</f>
        <v>144310</v>
      </c>
      <c r="N221" s="76">
        <f t="shared" ref="N221" si="95">SUM(N222:N226)</f>
        <v>146402</v>
      </c>
      <c r="O221" s="76">
        <f t="shared" ref="O221" si="96">SUM(O222:O226)</f>
        <v>148509</v>
      </c>
      <c r="P221" s="76">
        <f t="shared" ref="P221" si="97">SUM(P222:P226)</f>
        <v>150628</v>
      </c>
      <c r="Q221" s="76">
        <f t="shared" ref="Q221" si="98">SUM(Q222:Q226)</f>
        <v>151986</v>
      </c>
      <c r="R221" s="76">
        <f t="shared" ref="R221" si="99">SUM(R222:R226)</f>
        <v>152814</v>
      </c>
      <c r="S221" s="76">
        <f t="shared" ref="S221" si="100">SUM(S222:S226)</f>
        <v>153643</v>
      </c>
      <c r="T221" s="76">
        <f t="shared" ref="T221" si="101">SUM(T222:T226)</f>
        <v>154469</v>
      </c>
      <c r="U221" s="76">
        <f t="shared" ref="U221" si="102">SUM(U222:U226)</f>
        <v>155265</v>
      </c>
      <c r="V221" s="76">
        <f t="shared" ref="V221" si="103">SUM(V222:V226)</f>
        <v>156061</v>
      </c>
      <c r="W221" s="76">
        <f t="shared" ref="W221" si="104">SUM(W222:W226)</f>
        <v>156418</v>
      </c>
      <c r="X221" s="76">
        <f t="shared" ref="X221" si="105">SUM(X222:X226)</f>
        <v>156778</v>
      </c>
      <c r="Y221" s="76">
        <f t="shared" ref="Y221" si="106">SUM(Y222:Y226)</f>
        <v>157133</v>
      </c>
      <c r="Z221" s="76">
        <f t="shared" ref="Z221" si="107">SUM(Z222:Z226)</f>
        <v>157492</v>
      </c>
      <c r="AA221" s="76">
        <f t="shared" ref="AA221" si="108">SUM(AA222:AA226)</f>
        <v>157850</v>
      </c>
      <c r="AB221" s="76">
        <f t="shared" ref="AB221" si="109">SUM(AB222:AB226)</f>
        <v>157894</v>
      </c>
      <c r="AC221" s="76">
        <f t="shared" ref="AC221" si="110">SUM(AC222:AC226)</f>
        <v>157938</v>
      </c>
      <c r="AD221" s="76">
        <f t="shared" ref="AD221" si="111">SUM(AD222:AD226)</f>
        <v>157981</v>
      </c>
      <c r="AE221" s="76">
        <f t="shared" ref="AE221" si="112">SUM(AE222:AE226)</f>
        <v>158024</v>
      </c>
      <c r="AF221" s="76">
        <f t="shared" ref="AF221" si="113">SUM(AF222:AF226)</f>
        <v>158067</v>
      </c>
      <c r="AG221" s="76">
        <f t="shared" ref="AG221" si="114">SUM(AG222:AG226)</f>
        <v>158081</v>
      </c>
      <c r="AH221" s="76">
        <f t="shared" ref="AH221" si="115">SUM(AH222:AH226)</f>
        <v>158099</v>
      </c>
      <c r="AI221" s="76">
        <f t="shared" ref="AI221" si="116">SUM(AI222:AI226)</f>
        <v>158113</v>
      </c>
      <c r="AJ221" s="76">
        <f t="shared" ref="AJ221:AP221" si="117">SUM(AJ222:AJ226)</f>
        <v>158130</v>
      </c>
      <c r="AK221" s="76">
        <f t="shared" si="117"/>
        <v>158145</v>
      </c>
      <c r="AL221" s="76">
        <f t="shared" si="117"/>
        <v>158149</v>
      </c>
      <c r="AM221" s="76">
        <f t="shared" si="117"/>
        <v>158154</v>
      </c>
      <c r="AN221" s="76">
        <f t="shared" si="117"/>
        <v>158157</v>
      </c>
      <c r="AO221" s="76">
        <f t="shared" si="117"/>
        <v>158161</v>
      </c>
      <c r="AP221" s="76">
        <f t="shared" si="117"/>
        <v>158167</v>
      </c>
      <c r="AQ221" s="8"/>
    </row>
    <row r="222" spans="2:43">
      <c r="B222" s="5"/>
      <c r="D222" s="108" t="s">
        <v>76</v>
      </c>
      <c r="E222" s="50"/>
      <c r="F222" s="64" t="s">
        <v>52</v>
      </c>
      <c r="G222" s="77">
        <f t="shared" si="89"/>
        <v>0</v>
      </c>
      <c r="H222" s="77">
        <f t="shared" ref="H222:Q226" si="118">SUMIF($D$12:$D$211,$D222,H$12:H$211)</f>
        <v>0</v>
      </c>
      <c r="I222" s="77">
        <f t="shared" si="118"/>
        <v>0</v>
      </c>
      <c r="J222" s="77">
        <f t="shared" si="118"/>
        <v>0</v>
      </c>
      <c r="K222" s="77">
        <f t="shared" si="118"/>
        <v>0</v>
      </c>
      <c r="L222" s="77">
        <f t="shared" si="118"/>
        <v>0</v>
      </c>
      <c r="M222" s="77">
        <f t="shared" si="118"/>
        <v>0</v>
      </c>
      <c r="N222" s="77">
        <f t="shared" si="118"/>
        <v>0</v>
      </c>
      <c r="O222" s="77">
        <f t="shared" si="118"/>
        <v>0</v>
      </c>
      <c r="P222" s="77">
        <f t="shared" si="118"/>
        <v>0</v>
      </c>
      <c r="Q222" s="77">
        <f t="shared" si="118"/>
        <v>0</v>
      </c>
      <c r="R222" s="77">
        <f t="shared" ref="R222:AA226" si="119">SUMIF($D$12:$D$211,$D222,R$12:R$211)</f>
        <v>0</v>
      </c>
      <c r="S222" s="77">
        <f t="shared" si="119"/>
        <v>0</v>
      </c>
      <c r="T222" s="77">
        <f t="shared" si="119"/>
        <v>0</v>
      </c>
      <c r="U222" s="77">
        <f t="shared" si="119"/>
        <v>0</v>
      </c>
      <c r="V222" s="77">
        <f t="shared" si="119"/>
        <v>0</v>
      </c>
      <c r="W222" s="77">
        <f t="shared" si="119"/>
        <v>0</v>
      </c>
      <c r="X222" s="77">
        <f t="shared" si="119"/>
        <v>0</v>
      </c>
      <c r="Y222" s="77">
        <f t="shared" si="119"/>
        <v>0</v>
      </c>
      <c r="Z222" s="77">
        <f t="shared" si="119"/>
        <v>0</v>
      </c>
      <c r="AA222" s="77">
        <f t="shared" si="119"/>
        <v>0</v>
      </c>
      <c r="AB222" s="77">
        <f t="shared" ref="AB222:AP226" si="120">SUMIF($D$12:$D$211,$D222,AB$12:AB$211)</f>
        <v>0</v>
      </c>
      <c r="AC222" s="77">
        <f t="shared" si="120"/>
        <v>0</v>
      </c>
      <c r="AD222" s="77">
        <f t="shared" si="120"/>
        <v>0</v>
      </c>
      <c r="AE222" s="77">
        <f t="shared" si="120"/>
        <v>0</v>
      </c>
      <c r="AF222" s="77">
        <f t="shared" si="120"/>
        <v>0</v>
      </c>
      <c r="AG222" s="77">
        <f t="shared" si="120"/>
        <v>0</v>
      </c>
      <c r="AH222" s="77">
        <f t="shared" si="120"/>
        <v>0</v>
      </c>
      <c r="AI222" s="77">
        <f t="shared" si="120"/>
        <v>0</v>
      </c>
      <c r="AJ222" s="77">
        <f t="shared" si="120"/>
        <v>0</v>
      </c>
      <c r="AK222" s="77">
        <f t="shared" si="120"/>
        <v>0</v>
      </c>
      <c r="AL222" s="77">
        <f t="shared" si="120"/>
        <v>0</v>
      </c>
      <c r="AM222" s="77">
        <f t="shared" si="120"/>
        <v>0</v>
      </c>
      <c r="AN222" s="77">
        <f t="shared" si="120"/>
        <v>0</v>
      </c>
      <c r="AO222" s="77">
        <f t="shared" si="120"/>
        <v>0</v>
      </c>
      <c r="AP222" s="77">
        <f t="shared" si="120"/>
        <v>0</v>
      </c>
      <c r="AQ222" s="8"/>
    </row>
    <row r="223" spans="2:43">
      <c r="B223" s="5"/>
      <c r="D223" s="108" t="s">
        <v>77</v>
      </c>
      <c r="E223" s="50"/>
      <c r="F223" s="64" t="s">
        <v>53</v>
      </c>
      <c r="G223" s="77">
        <f t="shared" si="89"/>
        <v>0</v>
      </c>
      <c r="H223" s="77">
        <f t="shared" si="118"/>
        <v>0</v>
      </c>
      <c r="I223" s="77">
        <f t="shared" si="118"/>
        <v>0</v>
      </c>
      <c r="J223" s="77">
        <f t="shared" si="118"/>
        <v>0</v>
      </c>
      <c r="K223" s="77">
        <f t="shared" si="118"/>
        <v>0</v>
      </c>
      <c r="L223" s="77">
        <f t="shared" si="118"/>
        <v>0</v>
      </c>
      <c r="M223" s="77">
        <f t="shared" si="118"/>
        <v>0</v>
      </c>
      <c r="N223" s="77">
        <f t="shared" si="118"/>
        <v>0</v>
      </c>
      <c r="O223" s="77">
        <f t="shared" si="118"/>
        <v>0</v>
      </c>
      <c r="P223" s="77">
        <f t="shared" si="118"/>
        <v>0</v>
      </c>
      <c r="Q223" s="77">
        <f t="shared" si="118"/>
        <v>0</v>
      </c>
      <c r="R223" s="77">
        <f t="shared" si="119"/>
        <v>0</v>
      </c>
      <c r="S223" s="77">
        <f t="shared" si="119"/>
        <v>0</v>
      </c>
      <c r="T223" s="77">
        <f t="shared" si="119"/>
        <v>0</v>
      </c>
      <c r="U223" s="77">
        <f t="shared" si="119"/>
        <v>0</v>
      </c>
      <c r="V223" s="77">
        <f t="shared" si="119"/>
        <v>0</v>
      </c>
      <c r="W223" s="77">
        <f t="shared" si="119"/>
        <v>0</v>
      </c>
      <c r="X223" s="77">
        <f t="shared" si="119"/>
        <v>0</v>
      </c>
      <c r="Y223" s="77">
        <f t="shared" si="119"/>
        <v>0</v>
      </c>
      <c r="Z223" s="77">
        <f t="shared" si="119"/>
        <v>0</v>
      </c>
      <c r="AA223" s="77">
        <f t="shared" si="119"/>
        <v>0</v>
      </c>
      <c r="AB223" s="77">
        <f t="shared" si="120"/>
        <v>0</v>
      </c>
      <c r="AC223" s="77">
        <f t="shared" si="120"/>
        <v>0</v>
      </c>
      <c r="AD223" s="77">
        <f t="shared" si="120"/>
        <v>0</v>
      </c>
      <c r="AE223" s="77">
        <f t="shared" si="120"/>
        <v>0</v>
      </c>
      <c r="AF223" s="77">
        <f t="shared" si="120"/>
        <v>0</v>
      </c>
      <c r="AG223" s="77">
        <f t="shared" si="120"/>
        <v>0</v>
      </c>
      <c r="AH223" s="77">
        <f t="shared" si="120"/>
        <v>0</v>
      </c>
      <c r="AI223" s="77">
        <f t="shared" si="120"/>
        <v>0</v>
      </c>
      <c r="AJ223" s="77">
        <f t="shared" si="120"/>
        <v>0</v>
      </c>
      <c r="AK223" s="77">
        <f t="shared" si="120"/>
        <v>0</v>
      </c>
      <c r="AL223" s="77">
        <f t="shared" si="120"/>
        <v>0</v>
      </c>
      <c r="AM223" s="77">
        <f t="shared" si="120"/>
        <v>0</v>
      </c>
      <c r="AN223" s="77">
        <f t="shared" si="120"/>
        <v>0</v>
      </c>
      <c r="AO223" s="77">
        <f t="shared" si="120"/>
        <v>0</v>
      </c>
      <c r="AP223" s="77">
        <f t="shared" si="120"/>
        <v>0</v>
      </c>
      <c r="AQ223" s="8"/>
    </row>
    <row r="224" spans="2:43">
      <c r="B224" s="5"/>
      <c r="D224" s="108" t="s">
        <v>78</v>
      </c>
      <c r="E224" s="50"/>
      <c r="F224" s="64" t="s">
        <v>54</v>
      </c>
      <c r="G224" s="77">
        <f t="shared" si="89"/>
        <v>3406080</v>
      </c>
      <c r="H224" s="77">
        <f t="shared" si="118"/>
        <v>83563</v>
      </c>
      <c r="I224" s="77">
        <f t="shared" si="118"/>
        <v>84638</v>
      </c>
      <c r="J224" s="77">
        <f t="shared" si="118"/>
        <v>86519</v>
      </c>
      <c r="K224" s="77">
        <f t="shared" si="118"/>
        <v>88424</v>
      </c>
      <c r="L224" s="77">
        <f t="shared" si="118"/>
        <v>90356</v>
      </c>
      <c r="M224" s="77">
        <f t="shared" si="118"/>
        <v>91998</v>
      </c>
      <c r="N224" s="77">
        <f t="shared" si="118"/>
        <v>93320</v>
      </c>
      <c r="O224" s="77">
        <f t="shared" si="118"/>
        <v>94652</v>
      </c>
      <c r="P224" s="77">
        <f t="shared" si="118"/>
        <v>95992</v>
      </c>
      <c r="Q224" s="77">
        <f t="shared" si="118"/>
        <v>96832</v>
      </c>
      <c r="R224" s="77">
        <f t="shared" si="119"/>
        <v>97340</v>
      </c>
      <c r="S224" s="77">
        <f t="shared" si="119"/>
        <v>97848</v>
      </c>
      <c r="T224" s="77">
        <f t="shared" si="119"/>
        <v>98355</v>
      </c>
      <c r="U224" s="77">
        <f t="shared" si="119"/>
        <v>98848</v>
      </c>
      <c r="V224" s="77">
        <f t="shared" si="119"/>
        <v>99339</v>
      </c>
      <c r="W224" s="77">
        <f t="shared" si="119"/>
        <v>99556</v>
      </c>
      <c r="X224" s="77">
        <f t="shared" si="119"/>
        <v>99774</v>
      </c>
      <c r="Y224" s="77">
        <f t="shared" si="119"/>
        <v>99988</v>
      </c>
      <c r="Z224" s="77">
        <f t="shared" si="119"/>
        <v>100206</v>
      </c>
      <c r="AA224" s="77">
        <f t="shared" si="119"/>
        <v>100422</v>
      </c>
      <c r="AB224" s="77">
        <f t="shared" si="120"/>
        <v>100444</v>
      </c>
      <c r="AC224" s="77">
        <f t="shared" si="120"/>
        <v>100467</v>
      </c>
      <c r="AD224" s="77">
        <f t="shared" si="120"/>
        <v>100488</v>
      </c>
      <c r="AE224" s="77">
        <f t="shared" si="120"/>
        <v>100510</v>
      </c>
      <c r="AF224" s="77">
        <f t="shared" si="120"/>
        <v>100532</v>
      </c>
      <c r="AG224" s="77">
        <f t="shared" si="120"/>
        <v>100539</v>
      </c>
      <c r="AH224" s="77">
        <f t="shared" si="120"/>
        <v>100548</v>
      </c>
      <c r="AI224" s="77">
        <f t="shared" si="120"/>
        <v>100555</v>
      </c>
      <c r="AJ224" s="77">
        <f t="shared" si="120"/>
        <v>100564</v>
      </c>
      <c r="AK224" s="77">
        <f t="shared" si="120"/>
        <v>100572</v>
      </c>
      <c r="AL224" s="77">
        <f t="shared" si="120"/>
        <v>100574</v>
      </c>
      <c r="AM224" s="77">
        <f t="shared" si="120"/>
        <v>100576</v>
      </c>
      <c r="AN224" s="77">
        <f t="shared" si="120"/>
        <v>100578</v>
      </c>
      <c r="AO224" s="77">
        <f t="shared" si="120"/>
        <v>100580</v>
      </c>
      <c r="AP224" s="77">
        <f t="shared" si="120"/>
        <v>100583</v>
      </c>
      <c r="AQ224" s="8"/>
    </row>
    <row r="225" spans="2:43">
      <c r="B225" s="5"/>
      <c r="D225" s="108" t="s">
        <v>79</v>
      </c>
      <c r="E225" s="50"/>
      <c r="F225" s="64" t="s">
        <v>11</v>
      </c>
      <c r="G225" s="77">
        <f t="shared" si="89"/>
        <v>1257898</v>
      </c>
      <c r="H225" s="77">
        <f t="shared" si="118"/>
        <v>30930</v>
      </c>
      <c r="I225" s="77">
        <f t="shared" si="118"/>
        <v>31325</v>
      </c>
      <c r="J225" s="77">
        <f t="shared" si="118"/>
        <v>32009</v>
      </c>
      <c r="K225" s="77">
        <f t="shared" si="118"/>
        <v>32699</v>
      </c>
      <c r="L225" s="77">
        <f t="shared" si="118"/>
        <v>33397</v>
      </c>
      <c r="M225" s="77">
        <f t="shared" si="118"/>
        <v>33992</v>
      </c>
      <c r="N225" s="77">
        <f t="shared" si="118"/>
        <v>34477</v>
      </c>
      <c r="O225" s="77">
        <f t="shared" si="118"/>
        <v>34968</v>
      </c>
      <c r="P225" s="77">
        <f t="shared" si="118"/>
        <v>35461</v>
      </c>
      <c r="Q225" s="77">
        <f t="shared" si="118"/>
        <v>35769</v>
      </c>
      <c r="R225" s="77">
        <f t="shared" si="119"/>
        <v>35954</v>
      </c>
      <c r="S225" s="77">
        <f t="shared" si="119"/>
        <v>36139</v>
      </c>
      <c r="T225" s="77">
        <f t="shared" si="119"/>
        <v>36323</v>
      </c>
      <c r="U225" s="77">
        <f t="shared" si="119"/>
        <v>36502</v>
      </c>
      <c r="V225" s="77">
        <f t="shared" si="119"/>
        <v>36682</v>
      </c>
      <c r="W225" s="77">
        <f t="shared" si="119"/>
        <v>36760</v>
      </c>
      <c r="X225" s="77">
        <f t="shared" si="119"/>
        <v>36838</v>
      </c>
      <c r="Y225" s="77">
        <f t="shared" si="119"/>
        <v>36916</v>
      </c>
      <c r="Z225" s="77">
        <f t="shared" si="119"/>
        <v>36996</v>
      </c>
      <c r="AA225" s="77">
        <f t="shared" si="119"/>
        <v>37074</v>
      </c>
      <c r="AB225" s="77">
        <f t="shared" si="120"/>
        <v>37081</v>
      </c>
      <c r="AC225" s="77">
        <f t="shared" si="120"/>
        <v>37088</v>
      </c>
      <c r="AD225" s="77">
        <f t="shared" si="120"/>
        <v>37096</v>
      </c>
      <c r="AE225" s="77">
        <f t="shared" si="120"/>
        <v>37103</v>
      </c>
      <c r="AF225" s="77">
        <f t="shared" si="120"/>
        <v>37110</v>
      </c>
      <c r="AG225" s="77">
        <f t="shared" si="120"/>
        <v>37112</v>
      </c>
      <c r="AH225" s="77">
        <f t="shared" si="120"/>
        <v>37115</v>
      </c>
      <c r="AI225" s="77">
        <f t="shared" si="120"/>
        <v>37118</v>
      </c>
      <c r="AJ225" s="77">
        <f t="shared" si="120"/>
        <v>37120</v>
      </c>
      <c r="AK225" s="77">
        <f t="shared" si="120"/>
        <v>37122</v>
      </c>
      <c r="AL225" s="77">
        <f t="shared" si="120"/>
        <v>37123</v>
      </c>
      <c r="AM225" s="77">
        <f t="shared" si="120"/>
        <v>37124</v>
      </c>
      <c r="AN225" s="77">
        <f t="shared" si="120"/>
        <v>37124</v>
      </c>
      <c r="AO225" s="77">
        <f t="shared" si="120"/>
        <v>37125</v>
      </c>
      <c r="AP225" s="77">
        <f t="shared" si="120"/>
        <v>37126</v>
      </c>
      <c r="AQ225" s="8"/>
    </row>
    <row r="226" spans="2:43">
      <c r="B226" s="5"/>
      <c r="D226" s="108" t="s">
        <v>80</v>
      </c>
      <c r="E226" s="53"/>
      <c r="F226" s="64" t="s">
        <v>15</v>
      </c>
      <c r="G226" s="77">
        <f t="shared" si="89"/>
        <v>684892</v>
      </c>
      <c r="H226" s="77">
        <f t="shared" si="118"/>
        <v>15961</v>
      </c>
      <c r="I226" s="77">
        <f t="shared" si="118"/>
        <v>16202</v>
      </c>
      <c r="J226" s="77">
        <f t="shared" si="118"/>
        <v>16733</v>
      </c>
      <c r="K226" s="77">
        <f t="shared" si="118"/>
        <v>17272</v>
      </c>
      <c r="L226" s="77">
        <f t="shared" si="118"/>
        <v>17824</v>
      </c>
      <c r="M226" s="77">
        <f t="shared" si="118"/>
        <v>18320</v>
      </c>
      <c r="N226" s="77">
        <f t="shared" si="118"/>
        <v>18605</v>
      </c>
      <c r="O226" s="77">
        <f t="shared" si="118"/>
        <v>18889</v>
      </c>
      <c r="P226" s="77">
        <f t="shared" si="118"/>
        <v>19175</v>
      </c>
      <c r="Q226" s="77">
        <f t="shared" si="118"/>
        <v>19385</v>
      </c>
      <c r="R226" s="77">
        <f t="shared" si="119"/>
        <v>19520</v>
      </c>
      <c r="S226" s="77">
        <f t="shared" si="119"/>
        <v>19656</v>
      </c>
      <c r="T226" s="77">
        <f t="shared" si="119"/>
        <v>19791</v>
      </c>
      <c r="U226" s="77">
        <f t="shared" si="119"/>
        <v>19915</v>
      </c>
      <c r="V226" s="77">
        <f t="shared" si="119"/>
        <v>20040</v>
      </c>
      <c r="W226" s="77">
        <f t="shared" si="119"/>
        <v>20102</v>
      </c>
      <c r="X226" s="77">
        <f t="shared" si="119"/>
        <v>20166</v>
      </c>
      <c r="Y226" s="77">
        <f t="shared" si="119"/>
        <v>20229</v>
      </c>
      <c r="Z226" s="77">
        <f t="shared" si="119"/>
        <v>20290</v>
      </c>
      <c r="AA226" s="77">
        <f t="shared" si="119"/>
        <v>20354</v>
      </c>
      <c r="AB226" s="77">
        <f t="shared" si="120"/>
        <v>20369</v>
      </c>
      <c r="AC226" s="77">
        <f t="shared" si="120"/>
        <v>20383</v>
      </c>
      <c r="AD226" s="77">
        <f t="shared" si="120"/>
        <v>20397</v>
      </c>
      <c r="AE226" s="77">
        <f t="shared" si="120"/>
        <v>20411</v>
      </c>
      <c r="AF226" s="77">
        <f t="shared" si="120"/>
        <v>20425</v>
      </c>
      <c r="AG226" s="77">
        <f t="shared" si="120"/>
        <v>20430</v>
      </c>
      <c r="AH226" s="77">
        <f t="shared" si="120"/>
        <v>20436</v>
      </c>
      <c r="AI226" s="77">
        <f t="shared" si="120"/>
        <v>20440</v>
      </c>
      <c r="AJ226" s="77">
        <f t="shared" si="120"/>
        <v>20446</v>
      </c>
      <c r="AK226" s="77">
        <f t="shared" si="120"/>
        <v>20451</v>
      </c>
      <c r="AL226" s="77">
        <f t="shared" si="120"/>
        <v>20452</v>
      </c>
      <c r="AM226" s="77">
        <f t="shared" si="120"/>
        <v>20454</v>
      </c>
      <c r="AN226" s="77">
        <f t="shared" si="120"/>
        <v>20455</v>
      </c>
      <c r="AO226" s="77">
        <f t="shared" si="120"/>
        <v>20456</v>
      </c>
      <c r="AP226" s="77">
        <f t="shared" si="120"/>
        <v>20458</v>
      </c>
      <c r="AQ226" s="8"/>
    </row>
    <row r="227" spans="2:43">
      <c r="B227" s="5"/>
      <c r="D227" s="108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8"/>
    </row>
    <row r="228" spans="2:43" s="22" customFormat="1">
      <c r="B228" s="5"/>
      <c r="D228" s="109"/>
      <c r="E228" s="55"/>
      <c r="F228" s="63" t="s">
        <v>56</v>
      </c>
      <c r="G228" s="76">
        <f t="shared" ref="G228:G233" si="121">SUM(H228:AP228)</f>
        <v>594896</v>
      </c>
      <c r="H228" s="76">
        <f>SUM(H229:H233)</f>
        <v>5896</v>
      </c>
      <c r="I228" s="76">
        <f t="shared" ref="I228" si="122">SUM(I229:I233)</f>
        <v>6423</v>
      </c>
      <c r="J228" s="76">
        <f t="shared" ref="J228" si="123">SUM(J229:J233)</f>
        <v>8351</v>
      </c>
      <c r="K228" s="76">
        <f t="shared" ref="K228" si="124">SUM(K229:K233)</f>
        <v>10476</v>
      </c>
      <c r="L228" s="76">
        <f t="shared" ref="L228" si="125">SUM(L229:L233)</f>
        <v>12596</v>
      </c>
      <c r="M228" s="76">
        <f t="shared" ref="M228" si="126">SUM(M229:M233)</f>
        <v>14794</v>
      </c>
      <c r="N228" s="76">
        <f t="shared" ref="N228" si="127">SUM(N229:N233)</f>
        <v>15396</v>
      </c>
      <c r="O228" s="76">
        <f t="shared" ref="O228" si="128">SUM(O229:O233)</f>
        <v>16189</v>
      </c>
      <c r="P228" s="76">
        <f t="shared" ref="P228" si="129">SUM(P229:P233)</f>
        <v>16609</v>
      </c>
      <c r="Q228" s="76">
        <f t="shared" ref="Q228" si="130">SUM(Q229:Q233)</f>
        <v>17029</v>
      </c>
      <c r="R228" s="76">
        <f t="shared" ref="R228" si="131">SUM(R229:R233)</f>
        <v>17348</v>
      </c>
      <c r="S228" s="76">
        <f t="shared" ref="S228" si="132">SUM(S229:S233)</f>
        <v>17696</v>
      </c>
      <c r="T228" s="76">
        <f t="shared" ref="T228" si="133">SUM(T229:T233)</f>
        <v>18040</v>
      </c>
      <c r="U228" s="76">
        <f t="shared" ref="U228" si="134">SUM(U229:U233)</f>
        <v>18223</v>
      </c>
      <c r="V228" s="76">
        <f t="shared" ref="V228" si="135">SUM(V229:V233)</f>
        <v>18413</v>
      </c>
      <c r="W228" s="76">
        <f t="shared" ref="W228" si="136">SUM(W229:W233)</f>
        <v>18522</v>
      </c>
      <c r="X228" s="76">
        <f t="shared" ref="X228" si="137">SUM(X229:X233)</f>
        <v>18632</v>
      </c>
      <c r="Y228" s="76">
        <f t="shared" ref="Y228" si="138">SUM(Y229:Y233)</f>
        <v>18749</v>
      </c>
      <c r="Z228" s="76">
        <f t="shared" ref="Z228" si="139">SUM(Z229:Z233)</f>
        <v>18858</v>
      </c>
      <c r="AA228" s="76">
        <f t="shared" ref="AA228" si="140">SUM(AA229:AA233)</f>
        <v>18971</v>
      </c>
      <c r="AB228" s="76">
        <f t="shared" ref="AB228" si="141">SUM(AB229:AB233)</f>
        <v>19012</v>
      </c>
      <c r="AC228" s="76">
        <f t="shared" ref="AC228" si="142">SUM(AC229:AC233)</f>
        <v>19052</v>
      </c>
      <c r="AD228" s="76">
        <f t="shared" ref="AD228" si="143">SUM(AD229:AD233)</f>
        <v>19095</v>
      </c>
      <c r="AE228" s="76">
        <f t="shared" ref="AE228" si="144">SUM(AE229:AE233)</f>
        <v>19136</v>
      </c>
      <c r="AF228" s="76">
        <f t="shared" ref="AF228" si="145">SUM(AF229:AF233)</f>
        <v>19177</v>
      </c>
      <c r="AG228" s="76">
        <f t="shared" ref="AG228" si="146">SUM(AG229:AG233)</f>
        <v>19187</v>
      </c>
      <c r="AH228" s="76">
        <f t="shared" ref="AH228" si="147">SUM(AH229:AH233)</f>
        <v>19201</v>
      </c>
      <c r="AI228" s="76">
        <f t="shared" ref="AI228" si="148">SUM(AI229:AI233)</f>
        <v>19213</v>
      </c>
      <c r="AJ228" s="76">
        <f t="shared" ref="AJ228:AP228" si="149">SUM(AJ229:AJ233)</f>
        <v>19223</v>
      </c>
      <c r="AK228" s="76">
        <f t="shared" si="149"/>
        <v>19237</v>
      </c>
      <c r="AL228" s="76">
        <f t="shared" si="149"/>
        <v>19234</v>
      </c>
      <c r="AM228" s="76">
        <f t="shared" si="149"/>
        <v>19232</v>
      </c>
      <c r="AN228" s="76">
        <f t="shared" si="149"/>
        <v>19231</v>
      </c>
      <c r="AO228" s="76">
        <f t="shared" si="149"/>
        <v>19229</v>
      </c>
      <c r="AP228" s="76">
        <f t="shared" si="149"/>
        <v>19226</v>
      </c>
      <c r="AQ228" s="8"/>
    </row>
    <row r="229" spans="2:43">
      <c r="B229" s="5"/>
      <c r="D229" s="108" t="s">
        <v>81</v>
      </c>
      <c r="E229" s="50"/>
      <c r="F229" s="64" t="s">
        <v>52</v>
      </c>
      <c r="G229" s="77">
        <f t="shared" si="121"/>
        <v>0</v>
      </c>
      <c r="H229" s="77">
        <f t="shared" ref="H229:Q233" si="150">SUMIF($D$12:$D$211,$D229,H$12:H$211)</f>
        <v>0</v>
      </c>
      <c r="I229" s="77">
        <f t="shared" si="150"/>
        <v>0</v>
      </c>
      <c r="J229" s="77">
        <f t="shared" si="150"/>
        <v>0</v>
      </c>
      <c r="K229" s="77">
        <f t="shared" si="150"/>
        <v>0</v>
      </c>
      <c r="L229" s="77">
        <f t="shared" si="150"/>
        <v>0</v>
      </c>
      <c r="M229" s="77">
        <f t="shared" si="150"/>
        <v>0</v>
      </c>
      <c r="N229" s="77">
        <f t="shared" si="150"/>
        <v>0</v>
      </c>
      <c r="O229" s="77">
        <f t="shared" si="150"/>
        <v>0</v>
      </c>
      <c r="P229" s="77">
        <f t="shared" si="150"/>
        <v>0</v>
      </c>
      <c r="Q229" s="77">
        <f t="shared" si="150"/>
        <v>0</v>
      </c>
      <c r="R229" s="77">
        <f t="shared" ref="R229:AA233" si="151">SUMIF($D$12:$D$211,$D229,R$12:R$211)</f>
        <v>0</v>
      </c>
      <c r="S229" s="77">
        <f t="shared" si="151"/>
        <v>0</v>
      </c>
      <c r="T229" s="77">
        <f t="shared" si="151"/>
        <v>0</v>
      </c>
      <c r="U229" s="77">
        <f t="shared" si="151"/>
        <v>0</v>
      </c>
      <c r="V229" s="77">
        <f t="shared" si="151"/>
        <v>0</v>
      </c>
      <c r="W229" s="77">
        <f t="shared" si="151"/>
        <v>0</v>
      </c>
      <c r="X229" s="77">
        <f t="shared" si="151"/>
        <v>0</v>
      </c>
      <c r="Y229" s="77">
        <f t="shared" si="151"/>
        <v>0</v>
      </c>
      <c r="Z229" s="77">
        <f t="shared" si="151"/>
        <v>0</v>
      </c>
      <c r="AA229" s="77">
        <f t="shared" si="151"/>
        <v>0</v>
      </c>
      <c r="AB229" s="77">
        <f t="shared" ref="AB229:AP233" si="152">SUMIF($D$12:$D$211,$D229,AB$12:AB$211)</f>
        <v>0</v>
      </c>
      <c r="AC229" s="77">
        <f t="shared" si="152"/>
        <v>0</v>
      </c>
      <c r="AD229" s="77">
        <f t="shared" si="152"/>
        <v>0</v>
      </c>
      <c r="AE229" s="77">
        <f t="shared" si="152"/>
        <v>0</v>
      </c>
      <c r="AF229" s="77">
        <f t="shared" si="152"/>
        <v>0</v>
      </c>
      <c r="AG229" s="77">
        <f t="shared" si="152"/>
        <v>0</v>
      </c>
      <c r="AH229" s="77">
        <f t="shared" si="152"/>
        <v>0</v>
      </c>
      <c r="AI229" s="77">
        <f t="shared" si="152"/>
        <v>0</v>
      </c>
      <c r="AJ229" s="77">
        <f t="shared" si="152"/>
        <v>0</v>
      </c>
      <c r="AK229" s="77">
        <f t="shared" si="152"/>
        <v>0</v>
      </c>
      <c r="AL229" s="77">
        <f t="shared" si="152"/>
        <v>0</v>
      </c>
      <c r="AM229" s="77">
        <f t="shared" si="152"/>
        <v>0</v>
      </c>
      <c r="AN229" s="77">
        <f t="shared" si="152"/>
        <v>0</v>
      </c>
      <c r="AO229" s="77">
        <f t="shared" si="152"/>
        <v>0</v>
      </c>
      <c r="AP229" s="77">
        <f t="shared" si="152"/>
        <v>0</v>
      </c>
      <c r="AQ229" s="8"/>
    </row>
    <row r="230" spans="2:43">
      <c r="B230" s="5"/>
      <c r="D230" s="108" t="s">
        <v>82</v>
      </c>
      <c r="E230" s="50"/>
      <c r="F230" s="64" t="s">
        <v>53</v>
      </c>
      <c r="G230" s="77">
        <f t="shared" si="121"/>
        <v>54940</v>
      </c>
      <c r="H230" s="77">
        <f t="shared" si="150"/>
        <v>14</v>
      </c>
      <c r="I230" s="77">
        <f t="shared" si="150"/>
        <v>401</v>
      </c>
      <c r="J230" s="77">
        <f t="shared" si="150"/>
        <v>482</v>
      </c>
      <c r="K230" s="77">
        <f t="shared" si="150"/>
        <v>681</v>
      </c>
      <c r="L230" s="77">
        <f t="shared" si="150"/>
        <v>791</v>
      </c>
      <c r="M230" s="77">
        <f t="shared" si="150"/>
        <v>960</v>
      </c>
      <c r="N230" s="77">
        <f t="shared" si="150"/>
        <v>1193</v>
      </c>
      <c r="O230" s="77">
        <f t="shared" si="150"/>
        <v>1615</v>
      </c>
      <c r="P230" s="77">
        <f t="shared" si="150"/>
        <v>1656</v>
      </c>
      <c r="Q230" s="77">
        <f t="shared" si="150"/>
        <v>1693</v>
      </c>
      <c r="R230" s="77">
        <f t="shared" si="151"/>
        <v>1704</v>
      </c>
      <c r="S230" s="77">
        <f t="shared" si="151"/>
        <v>1743</v>
      </c>
      <c r="T230" s="77">
        <f t="shared" si="151"/>
        <v>1777</v>
      </c>
      <c r="U230" s="77">
        <f t="shared" si="151"/>
        <v>1789</v>
      </c>
      <c r="V230" s="77">
        <f t="shared" si="151"/>
        <v>1801</v>
      </c>
      <c r="W230" s="77">
        <f t="shared" si="151"/>
        <v>1808</v>
      </c>
      <c r="X230" s="77">
        <f t="shared" si="151"/>
        <v>1816</v>
      </c>
      <c r="Y230" s="77">
        <f t="shared" si="151"/>
        <v>1825</v>
      </c>
      <c r="Z230" s="77">
        <f t="shared" si="151"/>
        <v>1831</v>
      </c>
      <c r="AA230" s="77">
        <f t="shared" si="151"/>
        <v>1839</v>
      </c>
      <c r="AB230" s="77">
        <f t="shared" si="152"/>
        <v>1840</v>
      </c>
      <c r="AC230" s="77">
        <f t="shared" si="152"/>
        <v>1842</v>
      </c>
      <c r="AD230" s="77">
        <f t="shared" si="152"/>
        <v>1844</v>
      </c>
      <c r="AE230" s="77">
        <f t="shared" si="152"/>
        <v>1846</v>
      </c>
      <c r="AF230" s="77">
        <f t="shared" si="152"/>
        <v>1848</v>
      </c>
      <c r="AG230" s="77">
        <f t="shared" si="152"/>
        <v>1846</v>
      </c>
      <c r="AH230" s="77">
        <f t="shared" si="152"/>
        <v>1843</v>
      </c>
      <c r="AI230" s="77">
        <f t="shared" si="152"/>
        <v>1842</v>
      </c>
      <c r="AJ230" s="77">
        <f t="shared" si="152"/>
        <v>1838</v>
      </c>
      <c r="AK230" s="77">
        <f t="shared" si="152"/>
        <v>1837</v>
      </c>
      <c r="AL230" s="77">
        <f t="shared" si="152"/>
        <v>1830</v>
      </c>
      <c r="AM230" s="77">
        <f t="shared" si="152"/>
        <v>1825</v>
      </c>
      <c r="AN230" s="77">
        <f t="shared" si="152"/>
        <v>1820</v>
      </c>
      <c r="AO230" s="77">
        <f t="shared" si="152"/>
        <v>1813</v>
      </c>
      <c r="AP230" s="77">
        <f t="shared" si="152"/>
        <v>1807</v>
      </c>
      <c r="AQ230" s="8"/>
    </row>
    <row r="231" spans="2:43">
      <c r="B231" s="5"/>
      <c r="D231" s="108" t="s">
        <v>83</v>
      </c>
      <c r="E231" s="50"/>
      <c r="F231" s="64" t="s">
        <v>54</v>
      </c>
      <c r="G231" s="77">
        <f t="shared" si="121"/>
        <v>271805</v>
      </c>
      <c r="H231" s="77">
        <f t="shared" si="150"/>
        <v>2961</v>
      </c>
      <c r="I231" s="77">
        <f t="shared" si="150"/>
        <v>3031</v>
      </c>
      <c r="J231" s="77">
        <f t="shared" si="150"/>
        <v>3961</v>
      </c>
      <c r="K231" s="77">
        <f t="shared" si="150"/>
        <v>4930</v>
      </c>
      <c r="L231" s="77">
        <f t="shared" si="150"/>
        <v>5942</v>
      </c>
      <c r="M231" s="77">
        <f t="shared" si="150"/>
        <v>6964</v>
      </c>
      <c r="N231" s="77">
        <f t="shared" si="150"/>
        <v>7149</v>
      </c>
      <c r="O231" s="77">
        <f t="shared" si="150"/>
        <v>7336</v>
      </c>
      <c r="P231" s="77">
        <f t="shared" si="150"/>
        <v>7527</v>
      </c>
      <c r="Q231" s="77">
        <f t="shared" si="150"/>
        <v>7721</v>
      </c>
      <c r="R231" s="77">
        <f t="shared" si="151"/>
        <v>7874</v>
      </c>
      <c r="S231" s="77">
        <f t="shared" si="151"/>
        <v>8030</v>
      </c>
      <c r="T231" s="77">
        <f t="shared" si="151"/>
        <v>8186</v>
      </c>
      <c r="U231" s="77">
        <f t="shared" si="151"/>
        <v>8273</v>
      </c>
      <c r="V231" s="77">
        <f t="shared" si="151"/>
        <v>8362</v>
      </c>
      <c r="W231" s="77">
        <f t="shared" si="151"/>
        <v>8414</v>
      </c>
      <c r="X231" s="77">
        <f t="shared" si="151"/>
        <v>8465</v>
      </c>
      <c r="Y231" s="77">
        <f t="shared" si="151"/>
        <v>8520</v>
      </c>
      <c r="Z231" s="77">
        <f t="shared" si="151"/>
        <v>8571</v>
      </c>
      <c r="AA231" s="77">
        <f t="shared" si="151"/>
        <v>8624</v>
      </c>
      <c r="AB231" s="77">
        <f t="shared" si="152"/>
        <v>8644</v>
      </c>
      <c r="AC231" s="77">
        <f t="shared" si="152"/>
        <v>8663</v>
      </c>
      <c r="AD231" s="77">
        <f t="shared" si="152"/>
        <v>8684</v>
      </c>
      <c r="AE231" s="77">
        <f t="shared" si="152"/>
        <v>8703</v>
      </c>
      <c r="AF231" s="77">
        <f t="shared" si="152"/>
        <v>8723</v>
      </c>
      <c r="AG231" s="77">
        <f t="shared" si="152"/>
        <v>8730</v>
      </c>
      <c r="AH231" s="77">
        <f t="shared" si="152"/>
        <v>8737</v>
      </c>
      <c r="AI231" s="77">
        <f t="shared" si="152"/>
        <v>8744</v>
      </c>
      <c r="AJ231" s="77">
        <f t="shared" si="152"/>
        <v>8752</v>
      </c>
      <c r="AK231" s="77">
        <f t="shared" si="152"/>
        <v>8759</v>
      </c>
      <c r="AL231" s="77">
        <f t="shared" si="152"/>
        <v>8761</v>
      </c>
      <c r="AM231" s="77">
        <f t="shared" si="152"/>
        <v>8763</v>
      </c>
      <c r="AN231" s="77">
        <f t="shared" si="152"/>
        <v>8765</v>
      </c>
      <c r="AO231" s="77">
        <f t="shared" si="152"/>
        <v>8767</v>
      </c>
      <c r="AP231" s="77">
        <f t="shared" si="152"/>
        <v>8769</v>
      </c>
      <c r="AQ231" s="8"/>
    </row>
    <row r="232" spans="2:43">
      <c r="B232" s="5"/>
      <c r="D232" s="108" t="s">
        <v>84</v>
      </c>
      <c r="E232" s="50"/>
      <c r="F232" s="64" t="s">
        <v>11</v>
      </c>
      <c r="G232" s="77">
        <f t="shared" si="121"/>
        <v>90154</v>
      </c>
      <c r="H232" s="77">
        <f t="shared" si="150"/>
        <v>982</v>
      </c>
      <c r="I232" s="77">
        <f t="shared" si="150"/>
        <v>1005</v>
      </c>
      <c r="J232" s="77">
        <f t="shared" si="150"/>
        <v>1314</v>
      </c>
      <c r="K232" s="77">
        <f t="shared" si="150"/>
        <v>1636</v>
      </c>
      <c r="L232" s="77">
        <f t="shared" si="150"/>
        <v>1971</v>
      </c>
      <c r="M232" s="77">
        <f t="shared" si="150"/>
        <v>2310</v>
      </c>
      <c r="N232" s="77">
        <f t="shared" si="150"/>
        <v>2371</v>
      </c>
      <c r="O232" s="77">
        <f t="shared" si="150"/>
        <v>2434</v>
      </c>
      <c r="P232" s="77">
        <f t="shared" si="150"/>
        <v>2496</v>
      </c>
      <c r="Q232" s="77">
        <f t="shared" si="150"/>
        <v>2560</v>
      </c>
      <c r="R232" s="77">
        <f t="shared" si="151"/>
        <v>2613</v>
      </c>
      <c r="S232" s="77">
        <f t="shared" si="151"/>
        <v>2664</v>
      </c>
      <c r="T232" s="77">
        <f t="shared" si="151"/>
        <v>2716</v>
      </c>
      <c r="U232" s="77">
        <f t="shared" si="151"/>
        <v>2743</v>
      </c>
      <c r="V232" s="77">
        <f t="shared" si="151"/>
        <v>2774</v>
      </c>
      <c r="W232" s="77">
        <f t="shared" si="151"/>
        <v>2790</v>
      </c>
      <c r="X232" s="77">
        <f t="shared" si="151"/>
        <v>2807</v>
      </c>
      <c r="Y232" s="77">
        <f t="shared" si="151"/>
        <v>2826</v>
      </c>
      <c r="Z232" s="77">
        <f t="shared" si="151"/>
        <v>2843</v>
      </c>
      <c r="AA232" s="77">
        <f t="shared" si="151"/>
        <v>2860</v>
      </c>
      <c r="AB232" s="77">
        <f t="shared" si="152"/>
        <v>2867</v>
      </c>
      <c r="AC232" s="77">
        <f t="shared" si="152"/>
        <v>2873</v>
      </c>
      <c r="AD232" s="77">
        <f t="shared" si="152"/>
        <v>2880</v>
      </c>
      <c r="AE232" s="77">
        <f t="shared" si="152"/>
        <v>2887</v>
      </c>
      <c r="AF232" s="77">
        <f t="shared" si="152"/>
        <v>2894</v>
      </c>
      <c r="AG232" s="77">
        <f t="shared" si="152"/>
        <v>2895</v>
      </c>
      <c r="AH232" s="77">
        <f t="shared" si="152"/>
        <v>2899</v>
      </c>
      <c r="AI232" s="77">
        <f t="shared" si="152"/>
        <v>2901</v>
      </c>
      <c r="AJ232" s="77">
        <f t="shared" si="152"/>
        <v>2903</v>
      </c>
      <c r="AK232" s="77">
        <f t="shared" si="152"/>
        <v>2905</v>
      </c>
      <c r="AL232" s="77">
        <f t="shared" si="152"/>
        <v>2906</v>
      </c>
      <c r="AM232" s="77">
        <f t="shared" si="152"/>
        <v>2906</v>
      </c>
      <c r="AN232" s="77">
        <f t="shared" si="152"/>
        <v>2907</v>
      </c>
      <c r="AO232" s="77">
        <f t="shared" si="152"/>
        <v>2908</v>
      </c>
      <c r="AP232" s="77">
        <f t="shared" si="152"/>
        <v>2908</v>
      </c>
      <c r="AQ232" s="8"/>
    </row>
    <row r="233" spans="2:43">
      <c r="B233" s="5"/>
      <c r="D233" s="108" t="s">
        <v>85</v>
      </c>
      <c r="E233" s="53"/>
      <c r="F233" s="64" t="s">
        <v>15</v>
      </c>
      <c r="G233" s="77">
        <f t="shared" si="121"/>
        <v>177997</v>
      </c>
      <c r="H233" s="77">
        <f t="shared" si="150"/>
        <v>1939</v>
      </c>
      <c r="I233" s="77">
        <f t="shared" si="150"/>
        <v>1986</v>
      </c>
      <c r="J233" s="77">
        <f t="shared" si="150"/>
        <v>2594</v>
      </c>
      <c r="K233" s="77">
        <f t="shared" si="150"/>
        <v>3229</v>
      </c>
      <c r="L233" s="77">
        <f t="shared" si="150"/>
        <v>3892</v>
      </c>
      <c r="M233" s="77">
        <f t="shared" si="150"/>
        <v>4560</v>
      </c>
      <c r="N233" s="77">
        <f t="shared" si="150"/>
        <v>4683</v>
      </c>
      <c r="O233" s="77">
        <f t="shared" si="150"/>
        <v>4804</v>
      </c>
      <c r="P233" s="77">
        <f t="shared" si="150"/>
        <v>4930</v>
      </c>
      <c r="Q233" s="77">
        <f t="shared" si="150"/>
        <v>5055</v>
      </c>
      <c r="R233" s="77">
        <f t="shared" si="151"/>
        <v>5157</v>
      </c>
      <c r="S233" s="77">
        <f t="shared" si="151"/>
        <v>5259</v>
      </c>
      <c r="T233" s="77">
        <f t="shared" si="151"/>
        <v>5361</v>
      </c>
      <c r="U233" s="77">
        <f t="shared" si="151"/>
        <v>5418</v>
      </c>
      <c r="V233" s="77">
        <f t="shared" si="151"/>
        <v>5476</v>
      </c>
      <c r="W233" s="77">
        <f t="shared" si="151"/>
        <v>5510</v>
      </c>
      <c r="X233" s="77">
        <f t="shared" si="151"/>
        <v>5544</v>
      </c>
      <c r="Y233" s="77">
        <f t="shared" si="151"/>
        <v>5578</v>
      </c>
      <c r="Z233" s="77">
        <f t="shared" si="151"/>
        <v>5613</v>
      </c>
      <c r="AA233" s="77">
        <f t="shared" si="151"/>
        <v>5648</v>
      </c>
      <c r="AB233" s="77">
        <f t="shared" si="152"/>
        <v>5661</v>
      </c>
      <c r="AC233" s="77">
        <f t="shared" si="152"/>
        <v>5674</v>
      </c>
      <c r="AD233" s="77">
        <f t="shared" si="152"/>
        <v>5687</v>
      </c>
      <c r="AE233" s="77">
        <f t="shared" si="152"/>
        <v>5700</v>
      </c>
      <c r="AF233" s="77">
        <f t="shared" si="152"/>
        <v>5712</v>
      </c>
      <c r="AG233" s="77">
        <f t="shared" si="152"/>
        <v>5716</v>
      </c>
      <c r="AH233" s="77">
        <f t="shared" si="152"/>
        <v>5722</v>
      </c>
      <c r="AI233" s="77">
        <f t="shared" si="152"/>
        <v>5726</v>
      </c>
      <c r="AJ233" s="77">
        <f t="shared" si="152"/>
        <v>5730</v>
      </c>
      <c r="AK233" s="77">
        <f t="shared" si="152"/>
        <v>5736</v>
      </c>
      <c r="AL233" s="77">
        <f t="shared" si="152"/>
        <v>5737</v>
      </c>
      <c r="AM233" s="77">
        <f t="shared" si="152"/>
        <v>5738</v>
      </c>
      <c r="AN233" s="77">
        <f t="shared" si="152"/>
        <v>5739</v>
      </c>
      <c r="AO233" s="77">
        <f t="shared" si="152"/>
        <v>5741</v>
      </c>
      <c r="AP233" s="77">
        <f t="shared" si="152"/>
        <v>5742</v>
      </c>
      <c r="AQ233" s="8"/>
    </row>
    <row r="234" spans="2:43">
      <c r="B234" s="5"/>
      <c r="D234" s="108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8"/>
    </row>
    <row r="235" spans="2:43" s="22" customFormat="1">
      <c r="B235" s="5"/>
      <c r="D235" s="109"/>
      <c r="E235" s="55"/>
      <c r="F235" s="63" t="s">
        <v>57</v>
      </c>
      <c r="G235" s="76">
        <f t="shared" ref="G235:G240" si="153">SUM(H235:AP235)</f>
        <v>318354</v>
      </c>
      <c r="H235" s="76">
        <f>SUM(H236:H240)</f>
        <v>867</v>
      </c>
      <c r="I235" s="76">
        <f t="shared" ref="I235" si="154">SUM(I236:I240)</f>
        <v>8469</v>
      </c>
      <c r="J235" s="76">
        <f t="shared" ref="J235" si="155">SUM(J236:J240)</f>
        <v>5580</v>
      </c>
      <c r="K235" s="76">
        <f t="shared" ref="K235" si="156">SUM(K236:K240)</f>
        <v>7958</v>
      </c>
      <c r="L235" s="76">
        <f t="shared" ref="L235" si="157">SUM(L236:L240)</f>
        <v>8604</v>
      </c>
      <c r="M235" s="76">
        <f t="shared" ref="M235" si="158">SUM(M236:M240)</f>
        <v>9110</v>
      </c>
      <c r="N235" s="76">
        <f t="shared" ref="N235" si="159">SUM(N236:N240)</f>
        <v>9278</v>
      </c>
      <c r="O235" s="76">
        <f t="shared" ref="O235" si="160">SUM(O236:O240)</f>
        <v>9248</v>
      </c>
      <c r="P235" s="76">
        <f t="shared" ref="P235" si="161">SUM(P236:P240)</f>
        <v>8945</v>
      </c>
      <c r="Q235" s="76">
        <f t="shared" ref="Q235" si="162">SUM(Q236:Q240)</f>
        <v>9284</v>
      </c>
      <c r="R235" s="76">
        <f t="shared" ref="R235" si="163">SUM(R236:R240)</f>
        <v>9281</v>
      </c>
      <c r="S235" s="76">
        <f t="shared" ref="S235" si="164">SUM(S236:S240)</f>
        <v>9375</v>
      </c>
      <c r="T235" s="76">
        <f t="shared" ref="T235" si="165">SUM(T236:T240)</f>
        <v>9464</v>
      </c>
      <c r="U235" s="76">
        <f t="shared" ref="U235" si="166">SUM(U236:U240)</f>
        <v>9520</v>
      </c>
      <c r="V235" s="76">
        <f t="shared" ref="V235" si="167">SUM(V236:V240)</f>
        <v>9576</v>
      </c>
      <c r="W235" s="76">
        <f t="shared" ref="W235" si="168">SUM(W236:W240)</f>
        <v>9607</v>
      </c>
      <c r="X235" s="76">
        <f t="shared" ref="X235" si="169">SUM(X236:X240)</f>
        <v>9635</v>
      </c>
      <c r="Y235" s="76">
        <f t="shared" ref="Y235" si="170">SUM(Y236:Y240)</f>
        <v>9668</v>
      </c>
      <c r="Z235" s="76">
        <f t="shared" ref="Z235" si="171">SUM(Z236:Z240)</f>
        <v>9698</v>
      </c>
      <c r="AA235" s="76">
        <f t="shared" ref="AA235" si="172">SUM(AA236:AA240)</f>
        <v>9733</v>
      </c>
      <c r="AB235" s="76">
        <f t="shared" ref="AB235" si="173">SUM(AB236:AB240)</f>
        <v>9739</v>
      </c>
      <c r="AC235" s="76">
        <f t="shared" ref="AC235" si="174">SUM(AC236:AC240)</f>
        <v>9747</v>
      </c>
      <c r="AD235" s="76">
        <f t="shared" ref="AD235" si="175">SUM(AD236:AD240)</f>
        <v>9749</v>
      </c>
      <c r="AE235" s="76">
        <f t="shared" ref="AE235" si="176">SUM(AE236:AE240)</f>
        <v>9755</v>
      </c>
      <c r="AF235" s="76">
        <f t="shared" ref="AF235" si="177">SUM(AF236:AF240)</f>
        <v>9761</v>
      </c>
      <c r="AG235" s="76">
        <f t="shared" ref="AG235" si="178">SUM(AG236:AG240)</f>
        <v>9752</v>
      </c>
      <c r="AH235" s="76">
        <f t="shared" ref="AH235" si="179">SUM(AH236:AH240)</f>
        <v>9735</v>
      </c>
      <c r="AI235" s="76">
        <f t="shared" ref="AI235" si="180">SUM(AI236:AI240)</f>
        <v>9723</v>
      </c>
      <c r="AJ235" s="76">
        <f t="shared" ref="AJ235:AP235" si="181">SUM(AJ236:AJ240)</f>
        <v>9711</v>
      </c>
      <c r="AK235" s="76">
        <f t="shared" si="181"/>
        <v>9697</v>
      </c>
      <c r="AL235" s="76">
        <f t="shared" si="181"/>
        <v>9671</v>
      </c>
      <c r="AM235" s="76">
        <f t="shared" si="181"/>
        <v>9644</v>
      </c>
      <c r="AN235" s="76">
        <f t="shared" si="181"/>
        <v>9616</v>
      </c>
      <c r="AO235" s="76">
        <f t="shared" si="181"/>
        <v>9591</v>
      </c>
      <c r="AP235" s="76">
        <f t="shared" si="181"/>
        <v>9563</v>
      </c>
      <c r="AQ235" s="8"/>
    </row>
    <row r="236" spans="2:43">
      <c r="B236" s="5"/>
      <c r="D236" s="108" t="s">
        <v>86</v>
      </c>
      <c r="E236" s="50"/>
      <c r="F236" s="64" t="s">
        <v>52</v>
      </c>
      <c r="G236" s="77">
        <f t="shared" si="153"/>
        <v>97860</v>
      </c>
      <c r="H236" s="77">
        <f>SUMIF($D$12:$D$211,$D236,H$12:H$211)</f>
        <v>512</v>
      </c>
      <c r="I236" s="77">
        <f t="shared" ref="I236:X240" si="182">SUMIF($D$12:$D$211,$D236,I$12:I$211)</f>
        <v>8105</v>
      </c>
      <c r="J236" s="77">
        <f t="shared" si="182"/>
        <v>2253</v>
      </c>
      <c r="K236" s="77">
        <f t="shared" si="182"/>
        <v>2410</v>
      </c>
      <c r="L236" s="77">
        <f t="shared" si="182"/>
        <v>2461</v>
      </c>
      <c r="M236" s="77">
        <f t="shared" si="182"/>
        <v>2615</v>
      </c>
      <c r="N236" s="77">
        <f t="shared" si="182"/>
        <v>2608</v>
      </c>
      <c r="O236" s="77">
        <f t="shared" si="182"/>
        <v>2631</v>
      </c>
      <c r="P236" s="77">
        <f t="shared" si="182"/>
        <v>2653</v>
      </c>
      <c r="Q236" s="77">
        <f t="shared" si="182"/>
        <v>2679</v>
      </c>
      <c r="R236" s="77">
        <f t="shared" si="182"/>
        <v>2696</v>
      </c>
      <c r="S236" s="77">
        <f t="shared" si="182"/>
        <v>2714</v>
      </c>
      <c r="T236" s="77">
        <f t="shared" si="182"/>
        <v>2730</v>
      </c>
      <c r="U236" s="77">
        <f t="shared" si="182"/>
        <v>2739</v>
      </c>
      <c r="V236" s="77">
        <f t="shared" si="182"/>
        <v>2748</v>
      </c>
      <c r="W236" s="77">
        <f t="shared" si="182"/>
        <v>2754</v>
      </c>
      <c r="X236" s="77">
        <f t="shared" si="182"/>
        <v>2757</v>
      </c>
      <c r="Y236" s="77">
        <f t="shared" ref="Y236:AN240" si="183">SUMIF($D$12:$D$211,$D236,Y$12:Y$211)</f>
        <v>2762</v>
      </c>
      <c r="Z236" s="77">
        <f t="shared" si="183"/>
        <v>2767</v>
      </c>
      <c r="AA236" s="77">
        <f t="shared" si="183"/>
        <v>2773</v>
      </c>
      <c r="AB236" s="77">
        <f t="shared" si="183"/>
        <v>2774</v>
      </c>
      <c r="AC236" s="77">
        <f t="shared" si="183"/>
        <v>2775</v>
      </c>
      <c r="AD236" s="77">
        <f t="shared" si="183"/>
        <v>2775</v>
      </c>
      <c r="AE236" s="77">
        <f t="shared" si="183"/>
        <v>2776</v>
      </c>
      <c r="AF236" s="77">
        <f t="shared" si="183"/>
        <v>2777</v>
      </c>
      <c r="AG236" s="77">
        <f t="shared" si="183"/>
        <v>2777</v>
      </c>
      <c r="AH236" s="77">
        <f t="shared" si="183"/>
        <v>2773</v>
      </c>
      <c r="AI236" s="77">
        <f t="shared" si="183"/>
        <v>2771</v>
      </c>
      <c r="AJ236" s="77">
        <f t="shared" si="183"/>
        <v>2769</v>
      </c>
      <c r="AK236" s="77">
        <f t="shared" si="183"/>
        <v>2766</v>
      </c>
      <c r="AL236" s="77">
        <f t="shared" si="183"/>
        <v>2762</v>
      </c>
      <c r="AM236" s="77">
        <f t="shared" si="183"/>
        <v>2757</v>
      </c>
      <c r="AN236" s="77">
        <f t="shared" si="183"/>
        <v>2752</v>
      </c>
      <c r="AO236" s="77">
        <f t="shared" ref="AO236:AP240" si="184">SUMIF($D$12:$D$211,$D236,AO$12:AO$211)</f>
        <v>2747</v>
      </c>
      <c r="AP236" s="77">
        <f t="shared" si="184"/>
        <v>2742</v>
      </c>
      <c r="AQ236" s="8"/>
    </row>
    <row r="237" spans="2:43">
      <c r="B237" s="5"/>
      <c r="D237" s="108" t="s">
        <v>87</v>
      </c>
      <c r="E237" s="50"/>
      <c r="F237" s="64" t="s">
        <v>53</v>
      </c>
      <c r="G237" s="77">
        <f t="shared" si="153"/>
        <v>192067</v>
      </c>
      <c r="H237" s="77">
        <f t="shared" ref="H237:H240" si="185">SUMIF($D$12:$D$211,$D237,H$12:H$211)</f>
        <v>45</v>
      </c>
      <c r="I237" s="77">
        <f t="shared" si="182"/>
        <v>46</v>
      </c>
      <c r="J237" s="77">
        <f t="shared" si="182"/>
        <v>2914</v>
      </c>
      <c r="K237" s="77">
        <f t="shared" si="182"/>
        <v>5032</v>
      </c>
      <c r="L237" s="77">
        <f t="shared" si="182"/>
        <v>5524</v>
      </c>
      <c r="M237" s="77">
        <f t="shared" si="182"/>
        <v>5769</v>
      </c>
      <c r="N237" s="77">
        <f t="shared" si="182"/>
        <v>5920</v>
      </c>
      <c r="O237" s="77">
        <f t="shared" si="182"/>
        <v>5848</v>
      </c>
      <c r="P237" s="77">
        <f t="shared" si="182"/>
        <v>5507</v>
      </c>
      <c r="Q237" s="77">
        <f t="shared" si="182"/>
        <v>5798</v>
      </c>
      <c r="R237" s="77">
        <f t="shared" si="182"/>
        <v>5760</v>
      </c>
      <c r="S237" s="77">
        <f t="shared" si="182"/>
        <v>5822</v>
      </c>
      <c r="T237" s="77">
        <f t="shared" si="182"/>
        <v>5878</v>
      </c>
      <c r="U237" s="77">
        <f t="shared" si="182"/>
        <v>5915</v>
      </c>
      <c r="V237" s="77">
        <f t="shared" si="182"/>
        <v>5954</v>
      </c>
      <c r="W237" s="77">
        <f t="shared" si="182"/>
        <v>5974</v>
      </c>
      <c r="X237" s="77">
        <f t="shared" si="182"/>
        <v>5995</v>
      </c>
      <c r="Y237" s="77">
        <f t="shared" si="183"/>
        <v>6015</v>
      </c>
      <c r="Z237" s="77">
        <f t="shared" si="183"/>
        <v>6036</v>
      </c>
      <c r="AA237" s="77">
        <f t="shared" si="183"/>
        <v>6055</v>
      </c>
      <c r="AB237" s="77">
        <f t="shared" si="183"/>
        <v>6058</v>
      </c>
      <c r="AC237" s="77">
        <f t="shared" si="183"/>
        <v>6063</v>
      </c>
      <c r="AD237" s="77">
        <f t="shared" si="183"/>
        <v>6065</v>
      </c>
      <c r="AE237" s="77">
        <f t="shared" si="183"/>
        <v>6068</v>
      </c>
      <c r="AF237" s="77">
        <f t="shared" si="183"/>
        <v>6070</v>
      </c>
      <c r="AG237" s="77">
        <f t="shared" si="183"/>
        <v>6061</v>
      </c>
      <c r="AH237" s="77">
        <f t="shared" si="183"/>
        <v>6048</v>
      </c>
      <c r="AI237" s="77">
        <f t="shared" si="183"/>
        <v>6038</v>
      </c>
      <c r="AJ237" s="77">
        <f t="shared" si="183"/>
        <v>6027</v>
      </c>
      <c r="AK237" s="77">
        <f t="shared" si="183"/>
        <v>6016</v>
      </c>
      <c r="AL237" s="77">
        <f t="shared" si="183"/>
        <v>5994</v>
      </c>
      <c r="AM237" s="77">
        <f t="shared" si="183"/>
        <v>5971</v>
      </c>
      <c r="AN237" s="77">
        <f t="shared" si="183"/>
        <v>5948</v>
      </c>
      <c r="AO237" s="77">
        <f t="shared" si="184"/>
        <v>5928</v>
      </c>
      <c r="AP237" s="77">
        <f t="shared" si="184"/>
        <v>5905</v>
      </c>
      <c r="AQ237" s="8"/>
    </row>
    <row r="238" spans="2:43">
      <c r="B238" s="5"/>
      <c r="D238" s="108" t="s">
        <v>88</v>
      </c>
      <c r="E238" s="50"/>
      <c r="F238" s="64" t="s">
        <v>54</v>
      </c>
      <c r="G238" s="77">
        <f t="shared" si="153"/>
        <v>14297</v>
      </c>
      <c r="H238" s="77">
        <f t="shared" si="185"/>
        <v>156</v>
      </c>
      <c r="I238" s="77">
        <f t="shared" si="182"/>
        <v>160</v>
      </c>
      <c r="J238" s="77">
        <f t="shared" si="182"/>
        <v>208</v>
      </c>
      <c r="K238" s="77">
        <f t="shared" si="182"/>
        <v>260</v>
      </c>
      <c r="L238" s="77">
        <f t="shared" si="182"/>
        <v>313</v>
      </c>
      <c r="M238" s="77">
        <f t="shared" si="182"/>
        <v>365</v>
      </c>
      <c r="N238" s="77">
        <f t="shared" si="182"/>
        <v>377</v>
      </c>
      <c r="O238" s="77">
        <f t="shared" si="182"/>
        <v>387</v>
      </c>
      <c r="P238" s="77">
        <f t="shared" si="182"/>
        <v>395</v>
      </c>
      <c r="Q238" s="77">
        <f t="shared" si="182"/>
        <v>406</v>
      </c>
      <c r="R238" s="77">
        <f t="shared" si="182"/>
        <v>415</v>
      </c>
      <c r="S238" s="77">
        <f t="shared" si="182"/>
        <v>422</v>
      </c>
      <c r="T238" s="77">
        <f t="shared" si="182"/>
        <v>431</v>
      </c>
      <c r="U238" s="77">
        <f t="shared" si="182"/>
        <v>436</v>
      </c>
      <c r="V238" s="77">
        <f t="shared" si="182"/>
        <v>440</v>
      </c>
      <c r="W238" s="77">
        <f t="shared" si="182"/>
        <v>443</v>
      </c>
      <c r="X238" s="77">
        <f t="shared" si="182"/>
        <v>445</v>
      </c>
      <c r="Y238" s="77">
        <f t="shared" si="183"/>
        <v>448</v>
      </c>
      <c r="Z238" s="77">
        <f t="shared" si="183"/>
        <v>451</v>
      </c>
      <c r="AA238" s="77">
        <f t="shared" si="183"/>
        <v>455</v>
      </c>
      <c r="AB238" s="77">
        <f t="shared" si="183"/>
        <v>456</v>
      </c>
      <c r="AC238" s="77">
        <f t="shared" si="183"/>
        <v>457</v>
      </c>
      <c r="AD238" s="77">
        <f t="shared" si="183"/>
        <v>457</v>
      </c>
      <c r="AE238" s="77">
        <f t="shared" si="183"/>
        <v>458</v>
      </c>
      <c r="AF238" s="77">
        <f t="shared" si="183"/>
        <v>459</v>
      </c>
      <c r="AG238" s="77">
        <f t="shared" si="183"/>
        <v>459</v>
      </c>
      <c r="AH238" s="77">
        <f t="shared" si="183"/>
        <v>459</v>
      </c>
      <c r="AI238" s="77">
        <f t="shared" si="183"/>
        <v>459</v>
      </c>
      <c r="AJ238" s="77">
        <f t="shared" si="183"/>
        <v>460</v>
      </c>
      <c r="AK238" s="77">
        <f t="shared" si="183"/>
        <v>460</v>
      </c>
      <c r="AL238" s="77">
        <f t="shared" si="183"/>
        <v>460</v>
      </c>
      <c r="AM238" s="77">
        <f t="shared" si="183"/>
        <v>460</v>
      </c>
      <c r="AN238" s="77">
        <f t="shared" si="183"/>
        <v>460</v>
      </c>
      <c r="AO238" s="77">
        <f t="shared" si="184"/>
        <v>460</v>
      </c>
      <c r="AP238" s="77">
        <f t="shared" si="184"/>
        <v>460</v>
      </c>
      <c r="AQ238" s="8"/>
    </row>
    <row r="239" spans="2:43">
      <c r="B239" s="5"/>
      <c r="D239" s="108" t="s">
        <v>89</v>
      </c>
      <c r="E239" s="50"/>
      <c r="F239" s="64" t="s">
        <v>11</v>
      </c>
      <c r="G239" s="77">
        <f t="shared" si="153"/>
        <v>4760</v>
      </c>
      <c r="H239" s="77">
        <f t="shared" si="185"/>
        <v>52</v>
      </c>
      <c r="I239" s="77">
        <f t="shared" si="182"/>
        <v>53</v>
      </c>
      <c r="J239" s="77">
        <f t="shared" si="182"/>
        <v>69</v>
      </c>
      <c r="K239" s="77">
        <f t="shared" si="182"/>
        <v>86</v>
      </c>
      <c r="L239" s="77">
        <f t="shared" si="182"/>
        <v>102</v>
      </c>
      <c r="M239" s="77">
        <f t="shared" si="182"/>
        <v>121</v>
      </c>
      <c r="N239" s="77">
        <f t="shared" si="182"/>
        <v>126</v>
      </c>
      <c r="O239" s="77">
        <f t="shared" si="182"/>
        <v>129</v>
      </c>
      <c r="P239" s="77">
        <f t="shared" si="182"/>
        <v>130</v>
      </c>
      <c r="Q239" s="77">
        <f t="shared" si="182"/>
        <v>135</v>
      </c>
      <c r="R239" s="77">
        <f t="shared" si="182"/>
        <v>138</v>
      </c>
      <c r="S239" s="77">
        <f t="shared" si="182"/>
        <v>140</v>
      </c>
      <c r="T239" s="77">
        <f t="shared" si="182"/>
        <v>143</v>
      </c>
      <c r="U239" s="77">
        <f t="shared" si="182"/>
        <v>145</v>
      </c>
      <c r="V239" s="77">
        <f t="shared" si="182"/>
        <v>146</v>
      </c>
      <c r="W239" s="77">
        <f t="shared" si="182"/>
        <v>146</v>
      </c>
      <c r="X239" s="77">
        <f t="shared" si="182"/>
        <v>147</v>
      </c>
      <c r="Y239" s="77">
        <f t="shared" si="183"/>
        <v>148</v>
      </c>
      <c r="Z239" s="77">
        <f t="shared" si="183"/>
        <v>149</v>
      </c>
      <c r="AA239" s="77">
        <f t="shared" si="183"/>
        <v>152</v>
      </c>
      <c r="AB239" s="77">
        <f t="shared" si="183"/>
        <v>152</v>
      </c>
      <c r="AC239" s="77">
        <f t="shared" si="183"/>
        <v>152</v>
      </c>
      <c r="AD239" s="77">
        <f t="shared" si="183"/>
        <v>152</v>
      </c>
      <c r="AE239" s="77">
        <f t="shared" si="183"/>
        <v>153</v>
      </c>
      <c r="AF239" s="77">
        <f t="shared" si="183"/>
        <v>154</v>
      </c>
      <c r="AG239" s="77">
        <f t="shared" si="183"/>
        <v>154</v>
      </c>
      <c r="AH239" s="77">
        <f t="shared" si="183"/>
        <v>154</v>
      </c>
      <c r="AI239" s="77">
        <f t="shared" si="183"/>
        <v>154</v>
      </c>
      <c r="AJ239" s="77">
        <f t="shared" si="183"/>
        <v>154</v>
      </c>
      <c r="AK239" s="77">
        <f t="shared" si="183"/>
        <v>154</v>
      </c>
      <c r="AL239" s="77">
        <f t="shared" si="183"/>
        <v>154</v>
      </c>
      <c r="AM239" s="77">
        <f t="shared" si="183"/>
        <v>154</v>
      </c>
      <c r="AN239" s="77">
        <f t="shared" si="183"/>
        <v>154</v>
      </c>
      <c r="AO239" s="77">
        <f t="shared" si="184"/>
        <v>154</v>
      </c>
      <c r="AP239" s="77">
        <f t="shared" si="184"/>
        <v>154</v>
      </c>
      <c r="AQ239" s="8"/>
    </row>
    <row r="240" spans="2:43">
      <c r="B240" s="5"/>
      <c r="D240" s="108" t="s">
        <v>90</v>
      </c>
      <c r="E240" s="53"/>
      <c r="F240" s="64" t="s">
        <v>15</v>
      </c>
      <c r="G240" s="77">
        <f t="shared" si="153"/>
        <v>9370</v>
      </c>
      <c r="H240" s="77">
        <f t="shared" si="185"/>
        <v>102</v>
      </c>
      <c r="I240" s="77">
        <f t="shared" si="182"/>
        <v>105</v>
      </c>
      <c r="J240" s="77">
        <f t="shared" si="182"/>
        <v>136</v>
      </c>
      <c r="K240" s="77">
        <f t="shared" si="182"/>
        <v>170</v>
      </c>
      <c r="L240" s="77">
        <f t="shared" si="182"/>
        <v>204</v>
      </c>
      <c r="M240" s="77">
        <f t="shared" si="182"/>
        <v>240</v>
      </c>
      <c r="N240" s="77">
        <f t="shared" si="182"/>
        <v>247</v>
      </c>
      <c r="O240" s="77">
        <f t="shared" si="182"/>
        <v>253</v>
      </c>
      <c r="P240" s="77">
        <f t="shared" si="182"/>
        <v>260</v>
      </c>
      <c r="Q240" s="77">
        <f t="shared" si="182"/>
        <v>266</v>
      </c>
      <c r="R240" s="77">
        <f t="shared" si="182"/>
        <v>272</v>
      </c>
      <c r="S240" s="77">
        <f t="shared" si="182"/>
        <v>277</v>
      </c>
      <c r="T240" s="77">
        <f t="shared" si="182"/>
        <v>282</v>
      </c>
      <c r="U240" s="77">
        <f t="shared" si="182"/>
        <v>285</v>
      </c>
      <c r="V240" s="77">
        <f t="shared" si="182"/>
        <v>288</v>
      </c>
      <c r="W240" s="77">
        <f t="shared" si="182"/>
        <v>290</v>
      </c>
      <c r="X240" s="77">
        <f t="shared" si="182"/>
        <v>291</v>
      </c>
      <c r="Y240" s="77">
        <f t="shared" si="183"/>
        <v>295</v>
      </c>
      <c r="Z240" s="77">
        <f t="shared" si="183"/>
        <v>295</v>
      </c>
      <c r="AA240" s="77">
        <f t="shared" si="183"/>
        <v>298</v>
      </c>
      <c r="AB240" s="77">
        <f t="shared" si="183"/>
        <v>299</v>
      </c>
      <c r="AC240" s="77">
        <f t="shared" si="183"/>
        <v>300</v>
      </c>
      <c r="AD240" s="77">
        <f t="shared" si="183"/>
        <v>300</v>
      </c>
      <c r="AE240" s="77">
        <f t="shared" si="183"/>
        <v>300</v>
      </c>
      <c r="AF240" s="77">
        <f t="shared" si="183"/>
        <v>301</v>
      </c>
      <c r="AG240" s="77">
        <f t="shared" si="183"/>
        <v>301</v>
      </c>
      <c r="AH240" s="77">
        <f t="shared" si="183"/>
        <v>301</v>
      </c>
      <c r="AI240" s="77">
        <f t="shared" si="183"/>
        <v>301</v>
      </c>
      <c r="AJ240" s="77">
        <f t="shared" si="183"/>
        <v>301</v>
      </c>
      <c r="AK240" s="77">
        <f t="shared" si="183"/>
        <v>301</v>
      </c>
      <c r="AL240" s="77">
        <f t="shared" si="183"/>
        <v>301</v>
      </c>
      <c r="AM240" s="77">
        <f t="shared" si="183"/>
        <v>302</v>
      </c>
      <c r="AN240" s="77">
        <f t="shared" si="183"/>
        <v>302</v>
      </c>
      <c r="AO240" s="77">
        <f t="shared" si="184"/>
        <v>302</v>
      </c>
      <c r="AP240" s="77">
        <f t="shared" si="184"/>
        <v>302</v>
      </c>
      <c r="AQ240" s="8"/>
    </row>
    <row r="241" spans="2:43">
      <c r="B241" s="5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8"/>
    </row>
    <row r="242" spans="2:43" ht="13.5" thickBot="1">
      <c r="B242" s="34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1"/>
    </row>
    <row r="243" spans="2:43"/>
    <row r="244" spans="2:43" hidden="1"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</row>
    <row r="245" spans="2:43" hidden="1"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</sheetData>
  <conditionalFormatting sqref="H6:AP6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759D9-22F9-4123-B098-01C5C35F6CDF}">
  <dimension ref="A1:AR74"/>
  <sheetViews>
    <sheetView showGridLines="0" tabSelected="1" zoomScale="70" zoomScaleNormal="70" workbookViewId="0">
      <selection activeCell="A2" sqref="A2"/>
    </sheetView>
  </sheetViews>
  <sheetFormatPr defaultColWidth="0" defaultRowHeight="15" zeroHeight="1"/>
  <cols>
    <col min="1" max="2" width="2.5703125" customWidth="1"/>
    <col min="3" max="4" width="4" customWidth="1"/>
    <col min="5" max="5" width="5" bestFit="1" customWidth="1"/>
    <col min="6" max="6" width="39.5703125" customWidth="1"/>
    <col min="7" max="7" width="14" customWidth="1"/>
    <col min="8" max="42" width="12.5703125" customWidth="1"/>
    <col min="43" max="44" width="2.5703125" customWidth="1"/>
    <col min="45" max="16384" width="9.140625" hidden="1"/>
  </cols>
  <sheetData>
    <row r="1" spans="2:43" s="21" customFormat="1" ht="5.0999999999999996" customHeight="1"/>
    <row r="2" spans="2:43" s="21" customFormat="1" ht="18">
      <c r="B2" s="42" t="str">
        <f>CAPEX!B2</f>
        <v>Projeto de Concessão Regionalizada dos Serviços de Abastecimento de Água e Esgotamento Sanitário de Municípios do Estado do Rio de Janeiro – Bloco 3</v>
      </c>
    </row>
    <row r="3" spans="2:43" s="21" customFormat="1" ht="17.25" thickBot="1">
      <c r="B3" s="43" t="s">
        <v>32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</row>
    <row r="4" spans="2:43" s="21" customFormat="1" ht="14.25" thickTop="1" thickBot="1"/>
    <row r="5" spans="2:43" s="21" customFormat="1" ht="12.75">
      <c r="B5" s="1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3" s="21" customFormat="1" ht="12.75">
      <c r="B6" s="5"/>
      <c r="C6" s="6"/>
      <c r="D6" s="6"/>
      <c r="E6" s="6"/>
      <c r="F6" s="6" t="s">
        <v>10</v>
      </c>
      <c r="G6" s="6" t="s">
        <v>1</v>
      </c>
      <c r="H6" s="7">
        <v>1</v>
      </c>
      <c r="I6" s="7">
        <v>2</v>
      </c>
      <c r="J6" s="7">
        <v>3</v>
      </c>
      <c r="K6" s="7">
        <v>4</v>
      </c>
      <c r="L6" s="7">
        <v>5</v>
      </c>
      <c r="M6" s="7">
        <v>6</v>
      </c>
      <c r="N6" s="7">
        <v>7</v>
      </c>
      <c r="O6" s="7">
        <v>8</v>
      </c>
      <c r="P6" s="7">
        <v>9</v>
      </c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  <c r="X6" s="7">
        <v>17</v>
      </c>
      <c r="Y6" s="7">
        <v>18</v>
      </c>
      <c r="Z6" s="7">
        <v>19</v>
      </c>
      <c r="AA6" s="7">
        <v>20</v>
      </c>
      <c r="AB6" s="7">
        <v>21</v>
      </c>
      <c r="AC6" s="7">
        <v>22</v>
      </c>
      <c r="AD6" s="7">
        <v>23</v>
      </c>
      <c r="AE6" s="7">
        <v>24</v>
      </c>
      <c r="AF6" s="7">
        <v>25</v>
      </c>
      <c r="AG6" s="7">
        <v>26</v>
      </c>
      <c r="AH6" s="7">
        <v>27</v>
      </c>
      <c r="AI6" s="7">
        <v>28</v>
      </c>
      <c r="AJ6" s="7">
        <v>29</v>
      </c>
      <c r="AK6" s="7">
        <v>30</v>
      </c>
      <c r="AL6" s="7">
        <v>31</v>
      </c>
      <c r="AM6" s="7">
        <v>32</v>
      </c>
      <c r="AN6" s="7">
        <v>33</v>
      </c>
      <c r="AO6" s="7">
        <v>34</v>
      </c>
      <c r="AP6" s="7">
        <v>35</v>
      </c>
      <c r="AQ6" s="8"/>
    </row>
    <row r="7" spans="2:43" s="21" customFormat="1" ht="12.75">
      <c r="B7" s="5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3" s="21" customFormat="1" ht="13.5" thickBot="1">
      <c r="B8" s="5"/>
      <c r="C8" s="9"/>
      <c r="D8" s="14" t="s">
        <v>117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8"/>
    </row>
    <row r="9" spans="2:43" s="21" customFormat="1" ht="13.5" thickTop="1">
      <c r="B9" s="5"/>
      <c r="C9" s="9"/>
      <c r="D9" s="9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8"/>
    </row>
    <row r="10" spans="2:43" s="46" customFormat="1">
      <c r="B10" s="26"/>
      <c r="F10" s="10" t="s">
        <v>12</v>
      </c>
      <c r="G10" s="78">
        <f>SUM(H10:AP10)</f>
        <v>42176716.717306316</v>
      </c>
      <c r="H10" s="78">
        <f>SUM(H11:H15)</f>
        <v>783071.12571784074</v>
      </c>
      <c r="I10" s="78">
        <f t="shared" ref="I10:AJ10" si="0">SUM(I11:I15)</f>
        <v>787944.21652102913</v>
      </c>
      <c r="J10" s="78">
        <f t="shared" si="0"/>
        <v>891209.01512558968</v>
      </c>
      <c r="K10" s="78">
        <f t="shared" si="0"/>
        <v>998113.46938453114</v>
      </c>
      <c r="L10" s="78">
        <f t="shared" si="0"/>
        <v>1121712.1269409058</v>
      </c>
      <c r="M10" s="78">
        <f t="shared" si="0"/>
        <v>1235932.7030951863</v>
      </c>
      <c r="N10" s="78">
        <f t="shared" si="0"/>
        <v>1305940.590999336</v>
      </c>
      <c r="O10" s="78">
        <f t="shared" si="0"/>
        <v>1289226.925266396</v>
      </c>
      <c r="P10" s="78">
        <f t="shared" si="0"/>
        <v>1278088.2228464605</v>
      </c>
      <c r="Q10" s="78">
        <f t="shared" si="0"/>
        <v>1256058.0596869728</v>
      </c>
      <c r="R10" s="78">
        <f t="shared" si="0"/>
        <v>1237766.4275472672</v>
      </c>
      <c r="S10" s="78">
        <f t="shared" si="0"/>
        <v>1242727.796686193</v>
      </c>
      <c r="T10" s="78">
        <f t="shared" si="0"/>
        <v>1247701.4835478123</v>
      </c>
      <c r="U10" s="78">
        <f t="shared" si="0"/>
        <v>1251962.0424639683</v>
      </c>
      <c r="V10" s="78">
        <f t="shared" si="0"/>
        <v>1256222.9082550122</v>
      </c>
      <c r="W10" s="78">
        <f t="shared" si="0"/>
        <v>1257728.5175685245</v>
      </c>
      <c r="X10" s="78">
        <f t="shared" si="0"/>
        <v>1259236.2941635293</v>
      </c>
      <c r="Y10" s="78">
        <f t="shared" si="0"/>
        <v>1260741.0277727828</v>
      </c>
      <c r="Z10" s="78">
        <f t="shared" si="0"/>
        <v>1262248.2386269534</v>
      </c>
      <c r="AA10" s="78">
        <f t="shared" si="0"/>
        <v>1263754.4527044252</v>
      </c>
      <c r="AB10" s="78">
        <f t="shared" si="0"/>
        <v>1262756.1668834032</v>
      </c>
      <c r="AC10" s="78">
        <f t="shared" si="0"/>
        <v>1261757.5498905473</v>
      </c>
      <c r="AD10" s="78">
        <f t="shared" si="0"/>
        <v>1260759.2915679826</v>
      </c>
      <c r="AE10" s="78">
        <f t="shared" si="0"/>
        <v>1259762.6650466011</v>
      </c>
      <c r="AF10" s="78">
        <f t="shared" si="0"/>
        <v>1258763.863959555</v>
      </c>
      <c r="AG10" s="78">
        <f t="shared" si="0"/>
        <v>1255587.7094358751</v>
      </c>
      <c r="AH10" s="78">
        <f t="shared" si="0"/>
        <v>1252410.8068003124</v>
      </c>
      <c r="AI10" s="78">
        <f t="shared" si="0"/>
        <v>1249233.9953343987</v>
      </c>
      <c r="AJ10" s="78">
        <f t="shared" si="0"/>
        <v>1246058.9955314361</v>
      </c>
      <c r="AK10" s="78">
        <f t="shared" ref="AK10:AP10" si="1">SUM(AK11:AK15)</f>
        <v>1242883.0904431867</v>
      </c>
      <c r="AL10" s="78">
        <f t="shared" si="1"/>
        <v>1237880.2526962303</v>
      </c>
      <c r="AM10" s="78">
        <f t="shared" si="1"/>
        <v>1232875.9186039923</v>
      </c>
      <c r="AN10" s="78">
        <f t="shared" si="1"/>
        <v>1227871.2461013976</v>
      </c>
      <c r="AO10" s="78">
        <f t="shared" si="1"/>
        <v>1222867.0762209701</v>
      </c>
      <c r="AP10" s="78">
        <f t="shared" si="1"/>
        <v>1217862.4438697137</v>
      </c>
      <c r="AQ10" s="13"/>
    </row>
    <row r="11" spans="2:43">
      <c r="B11" s="5"/>
      <c r="F11" s="44" t="s">
        <v>2</v>
      </c>
      <c r="G11" s="78">
        <f t="shared" ref="G11:G14" si="2">SUM(H11:AP11)</f>
        <v>826399.89555602707</v>
      </c>
      <c r="H11" s="79">
        <f>Receita!H143</f>
        <v>5927.0515247215008</v>
      </c>
      <c r="I11" s="79">
        <f>Receita!I143</f>
        <v>7526.1475229956422</v>
      </c>
      <c r="J11" s="79">
        <f>Receita!J143</f>
        <v>10136.303451043643</v>
      </c>
      <c r="K11" s="79">
        <f>Receita!K143</f>
        <v>13159.729257108744</v>
      </c>
      <c r="L11" s="79">
        <f>Receita!L143</f>
        <v>16846.696946488664</v>
      </c>
      <c r="M11" s="79">
        <f>Receita!M143</f>
        <v>20821.503240710237</v>
      </c>
      <c r="N11" s="79">
        <f>Receita!N143</f>
        <v>24620.551989386335</v>
      </c>
      <c r="O11" s="79">
        <f>Receita!O143</f>
        <v>26881.181758686478</v>
      </c>
      <c r="P11" s="79">
        <f>Receita!P143</f>
        <v>26653.434391601357</v>
      </c>
      <c r="Q11" s="79">
        <f>Receita!Q143</f>
        <v>26203.832242045777</v>
      </c>
      <c r="R11" s="79">
        <f>Receita!R143</f>
        <v>25796.47914363028</v>
      </c>
      <c r="S11" s="79">
        <f>Receita!S143</f>
        <v>25874.207082555848</v>
      </c>
      <c r="T11" s="79">
        <f>Receita!T143</f>
        <v>25951.884115299596</v>
      </c>
      <c r="U11" s="79">
        <f>Receita!U143</f>
        <v>26029.584813607464</v>
      </c>
      <c r="V11" s="79">
        <f>Receita!V143</f>
        <v>26107.275598555767</v>
      </c>
      <c r="W11" s="79">
        <f>Receita!W143</f>
        <v>26128.74171555353</v>
      </c>
      <c r="X11" s="79">
        <f>Receita!X143</f>
        <v>26150.220944191718</v>
      </c>
      <c r="Y11" s="79">
        <f>Receita!Y143</f>
        <v>26171.671780962217</v>
      </c>
      <c r="Z11" s="79">
        <f>Receita!Z143</f>
        <v>26193.173523914527</v>
      </c>
      <c r="AA11" s="79">
        <f>Receita!AA143</f>
        <v>26214.639640912297</v>
      </c>
      <c r="AB11" s="79">
        <f>Receita!AB143</f>
        <v>26187.240969940955</v>
      </c>
      <c r="AC11" s="79">
        <f>Receita!AC143</f>
        <v>26159.854899924161</v>
      </c>
      <c r="AD11" s="79">
        <f>Receita!AD143</f>
        <v>26132.468382016934</v>
      </c>
      <c r="AE11" s="79">
        <f>Receita!AE143</f>
        <v>26105.087230977406</v>
      </c>
      <c r="AF11" s="79">
        <f>Receita!AF143</f>
        <v>26077.698921256066</v>
      </c>
      <c r="AG11" s="79">
        <f>Receita!AG143</f>
        <v>26007.004507978811</v>
      </c>
      <c r="AH11" s="79">
        <f>Receita!AH143</f>
        <v>25936.310542591986</v>
      </c>
      <c r="AI11" s="79">
        <f>Receita!AI143</f>
        <v>25865.611210337465</v>
      </c>
      <c r="AJ11" s="79">
        <f>Receita!AJ143</f>
        <v>25794.927158310216</v>
      </c>
      <c r="AK11" s="79">
        <f>Receita!AK143</f>
        <v>25724.272138714783</v>
      </c>
      <c r="AL11" s="79">
        <f>Receita!AL143</f>
        <v>25617.20126675185</v>
      </c>
      <c r="AM11" s="79">
        <f>Receita!AM143</f>
        <v>25510.103154171222</v>
      </c>
      <c r="AN11" s="79">
        <f>Receita!AN143</f>
        <v>25403.03068306786</v>
      </c>
      <c r="AO11" s="79">
        <f>Receita!AO143</f>
        <v>25295.930778673115</v>
      </c>
      <c r="AP11" s="79">
        <f>Receita!AP143</f>
        <v>25188.843027342478</v>
      </c>
      <c r="AQ11" s="8"/>
    </row>
    <row r="12" spans="2:43">
      <c r="B12" s="5"/>
      <c r="F12" s="44" t="s">
        <v>47</v>
      </c>
      <c r="G12" s="78">
        <f t="shared" si="2"/>
        <v>21832189.707564063</v>
      </c>
      <c r="H12" s="79">
        <f>Receita!H144</f>
        <v>429975.76709343347</v>
      </c>
      <c r="I12" s="79">
        <f>Receita!I144</f>
        <v>430537.65817945765</v>
      </c>
      <c r="J12" s="79">
        <f>Receita!J144</f>
        <v>481018.5298311442</v>
      </c>
      <c r="K12" s="79">
        <f>Receita!K144</f>
        <v>531753.01836495206</v>
      </c>
      <c r="L12" s="79">
        <f>Receita!L144</f>
        <v>590349.8482785041</v>
      </c>
      <c r="M12" s="79">
        <f>Receita!M144</f>
        <v>642070.39188597945</v>
      </c>
      <c r="N12" s="79">
        <f>Receita!N144</f>
        <v>674016.44171111099</v>
      </c>
      <c r="O12" s="79">
        <f>Receita!O144</f>
        <v>662171.06381937757</v>
      </c>
      <c r="P12" s="79">
        <f>Receita!P144</f>
        <v>657035.26450759487</v>
      </c>
      <c r="Q12" s="79">
        <f>Receita!Q144</f>
        <v>645800.73733661685</v>
      </c>
      <c r="R12" s="79">
        <f>Receita!R144</f>
        <v>636882.12233537703</v>
      </c>
      <c r="S12" s="79">
        <f>Receita!S144</f>
        <v>639630.05748889863</v>
      </c>
      <c r="T12" s="79">
        <f>Receita!T144</f>
        <v>642389.49119143758</v>
      </c>
      <c r="U12" s="79">
        <f>Receita!U144</f>
        <v>644546.11780870892</v>
      </c>
      <c r="V12" s="79">
        <f>Receita!V144</f>
        <v>646702.93161806045</v>
      </c>
      <c r="W12" s="79">
        <f>Receita!W144</f>
        <v>647512.26184236351</v>
      </c>
      <c r="X12" s="79">
        <f>Receita!X144</f>
        <v>648322.7418633413</v>
      </c>
      <c r="Y12" s="79">
        <f>Receita!Y144</f>
        <v>649131.73472916917</v>
      </c>
      <c r="Z12" s="79">
        <f>Receita!Z144</f>
        <v>649941.62745821429</v>
      </c>
      <c r="AA12" s="79">
        <f>Receita!AA144</f>
        <v>650751.39328847092</v>
      </c>
      <c r="AB12" s="79">
        <f>Receita!AB144</f>
        <v>650293.84802326397</v>
      </c>
      <c r="AC12" s="79">
        <f>Receita!AC144</f>
        <v>649835.67080713576</v>
      </c>
      <c r="AD12" s="79">
        <f>Receita!AD144</f>
        <v>649377.98053343454</v>
      </c>
      <c r="AE12" s="79">
        <f>Receita!AE144</f>
        <v>648921.19667482935</v>
      </c>
      <c r="AF12" s="79">
        <f>Receita!AF144</f>
        <v>648463.01262923423</v>
      </c>
      <c r="AG12" s="79">
        <f>Receita!AG144</f>
        <v>646901.96454794169</v>
      </c>
      <c r="AH12" s="79">
        <f>Receita!AH144</f>
        <v>645340.30336147058</v>
      </c>
      <c r="AI12" s="79">
        <f>Receita!AI144</f>
        <v>643778.78630154429</v>
      </c>
      <c r="AJ12" s="79">
        <f>Receita!AJ144</f>
        <v>642218.40756949061</v>
      </c>
      <c r="AK12" s="79">
        <f>Receita!AK144</f>
        <v>640656.75551559008</v>
      </c>
      <c r="AL12" s="79">
        <f>Receita!AL144</f>
        <v>638162.5231010759</v>
      </c>
      <c r="AM12" s="79">
        <f>Receita!AM144</f>
        <v>635667.73625431571</v>
      </c>
      <c r="AN12" s="79">
        <f>Receita!AN144</f>
        <v>633172.23642803507</v>
      </c>
      <c r="AO12" s="79">
        <f>Receita!AO144</f>
        <v>630677.63429099869</v>
      </c>
      <c r="AP12" s="79">
        <f>Receita!AP144</f>
        <v>628182.45089349023</v>
      </c>
      <c r="AQ12" s="8"/>
    </row>
    <row r="13" spans="2:43">
      <c r="B13" s="5"/>
      <c r="F13" s="44" t="s">
        <v>48</v>
      </c>
      <c r="G13" s="78">
        <f t="shared" si="2"/>
        <v>10692787.976773592</v>
      </c>
      <c r="H13" s="79">
        <f>Receita!H145</f>
        <v>213584.99096496461</v>
      </c>
      <c r="I13" s="79">
        <f>Receita!I145</f>
        <v>215035.21542728585</v>
      </c>
      <c r="J13" s="79">
        <f>Receita!J145</f>
        <v>238178.20227303411</v>
      </c>
      <c r="K13" s="79">
        <f>Receita!K145</f>
        <v>261143.49991300915</v>
      </c>
      <c r="L13" s="79">
        <f>Receita!L145</f>
        <v>288398.67708337418</v>
      </c>
      <c r="M13" s="79">
        <f>Receita!M145</f>
        <v>311820.10103174148</v>
      </c>
      <c r="N13" s="79">
        <f>Receita!N145</f>
        <v>329905.59145768965</v>
      </c>
      <c r="O13" s="79">
        <f>Receita!O145</f>
        <v>326212.39232783206</v>
      </c>
      <c r="P13" s="79">
        <f>Receita!P145</f>
        <v>323764.94789607252</v>
      </c>
      <c r="Q13" s="79">
        <f>Receita!Q145</f>
        <v>318146.63888414617</v>
      </c>
      <c r="R13" s="79">
        <f>Receita!R145</f>
        <v>313480.05858994607</v>
      </c>
      <c r="S13" s="79">
        <f>Receita!S145</f>
        <v>314407.60581300472</v>
      </c>
      <c r="T13" s="79">
        <f>Receita!T145</f>
        <v>315335.99285283114</v>
      </c>
      <c r="U13" s="79">
        <f>Receita!U145</f>
        <v>316209.28366858413</v>
      </c>
      <c r="V13" s="79">
        <f>Receita!V145</f>
        <v>317082.48031545046</v>
      </c>
      <c r="W13" s="79">
        <f>Receita!W145</f>
        <v>317324.51741334936</v>
      </c>
      <c r="X13" s="79">
        <f>Receita!X145</f>
        <v>317566.68914676842</v>
      </c>
      <c r="Y13" s="79">
        <f>Receita!Y145</f>
        <v>317808.62626694544</v>
      </c>
      <c r="Z13" s="79">
        <f>Receita!Z145</f>
        <v>318050.88997426687</v>
      </c>
      <c r="AA13" s="79">
        <f>Receita!AA145</f>
        <v>318292.97300145129</v>
      </c>
      <c r="AB13" s="79">
        <f>Receita!AB145</f>
        <v>317967.84901450283</v>
      </c>
      <c r="AC13" s="79">
        <f>Receita!AC145</f>
        <v>317642.73188504175</v>
      </c>
      <c r="AD13" s="79">
        <f>Receita!AD145</f>
        <v>317317.73400911113</v>
      </c>
      <c r="AE13" s="79">
        <f>Receita!AE145</f>
        <v>316992.77539733308</v>
      </c>
      <c r="AF13" s="79">
        <f>Receita!AF145</f>
        <v>316667.64672179212</v>
      </c>
      <c r="AG13" s="79">
        <f>Receita!AG145</f>
        <v>315835.70713767898</v>
      </c>
      <c r="AH13" s="79">
        <f>Receita!AH145</f>
        <v>315003.57976158976</v>
      </c>
      <c r="AI13" s="79">
        <f>Receita!AI145</f>
        <v>314171.61378878396</v>
      </c>
      <c r="AJ13" s="79">
        <f>Receita!AJ145</f>
        <v>313339.81424251839</v>
      </c>
      <c r="AK13" s="79">
        <f>Receita!AK145</f>
        <v>312507.98131479969</v>
      </c>
      <c r="AL13" s="79">
        <f>Receita!AL145</f>
        <v>311244.78822379501</v>
      </c>
      <c r="AM13" s="79">
        <f>Receita!AM145</f>
        <v>309981.51929985394</v>
      </c>
      <c r="AN13" s="79">
        <f>Receita!AN145</f>
        <v>308718.27212183445</v>
      </c>
      <c r="AO13" s="79">
        <f>Receita!AO145</f>
        <v>307454.92009909794</v>
      </c>
      <c r="AP13" s="79">
        <f>Receita!AP145</f>
        <v>306191.66945411032</v>
      </c>
      <c r="AQ13" s="8"/>
    </row>
    <row r="14" spans="2:43">
      <c r="B14" s="5"/>
      <c r="F14" s="44" t="s">
        <v>49</v>
      </c>
      <c r="G14" s="78">
        <f t="shared" si="2"/>
        <v>3413819.7332258164</v>
      </c>
      <c r="H14" s="79">
        <f>Receita!H146</f>
        <v>54660.014770278016</v>
      </c>
      <c r="I14" s="79">
        <f>Receita!I146</f>
        <v>55190.266885234676</v>
      </c>
      <c r="J14" s="79">
        <f>Receita!J146</f>
        <v>65665.024557179961</v>
      </c>
      <c r="K14" s="79">
        <f>Receita!K146</f>
        <v>77096.097045083516</v>
      </c>
      <c r="L14" s="79">
        <f>Receita!L146</f>
        <v>89537.785030109415</v>
      </c>
      <c r="M14" s="79">
        <f>Receita!M146</f>
        <v>102305.56138724978</v>
      </c>
      <c r="N14" s="79">
        <f>Receita!N146</f>
        <v>107490.86093813412</v>
      </c>
      <c r="O14" s="79">
        <f>Receita!O146</f>
        <v>106041.23754574514</v>
      </c>
      <c r="P14" s="79">
        <f>Receita!P146</f>
        <v>104783.71789770023</v>
      </c>
      <c r="Q14" s="79">
        <f>Receita!Q146</f>
        <v>102789.6498501497</v>
      </c>
      <c r="R14" s="79">
        <f>Receita!R146</f>
        <v>101097.61235945293</v>
      </c>
      <c r="S14" s="79">
        <f>Receita!S146</f>
        <v>101510.79214714702</v>
      </c>
      <c r="T14" s="79">
        <f>Receita!T146</f>
        <v>101923.86505355689</v>
      </c>
      <c r="U14" s="79">
        <f>Receita!U146</f>
        <v>102326.18549119763</v>
      </c>
      <c r="V14" s="79">
        <f>Receita!V146</f>
        <v>102728.39253659172</v>
      </c>
      <c r="W14" s="79">
        <f>Receita!W146</f>
        <v>102854.02213050537</v>
      </c>
      <c r="X14" s="79">
        <f>Receita!X146</f>
        <v>102980.03007354218</v>
      </c>
      <c r="Y14" s="79">
        <f>Receita!Y146</f>
        <v>103105.63346702163</v>
      </c>
      <c r="Z14" s="79">
        <f>Receita!Z146</f>
        <v>103231.63202955945</v>
      </c>
      <c r="AA14" s="79">
        <f>Receita!AA146</f>
        <v>103357.3323026185</v>
      </c>
      <c r="AB14" s="79">
        <f>Receita!AB146</f>
        <v>103242.9201252803</v>
      </c>
      <c r="AC14" s="79">
        <f>Receita!AC146</f>
        <v>103128.50554979198</v>
      </c>
      <c r="AD14" s="79">
        <f>Receita!AD146</f>
        <v>103014.114587862</v>
      </c>
      <c r="AE14" s="79">
        <f>Receita!AE146</f>
        <v>102899.64381210908</v>
      </c>
      <c r="AF14" s="79">
        <f>Receita!AF146</f>
        <v>102785.38737001074</v>
      </c>
      <c r="AG14" s="79">
        <f>Receita!AG146</f>
        <v>102469.61271731199</v>
      </c>
      <c r="AH14" s="79">
        <f>Receita!AH146</f>
        <v>102153.69150113665</v>
      </c>
      <c r="AI14" s="79">
        <f>Receita!AI146</f>
        <v>101838.11545399076</v>
      </c>
      <c r="AJ14" s="79">
        <f>Receita!AJ146</f>
        <v>101522.57628456155</v>
      </c>
      <c r="AK14" s="79">
        <f>Receita!AK146</f>
        <v>101206.88224344747</v>
      </c>
      <c r="AL14" s="79">
        <f>Receita!AL146</f>
        <v>100730.15261890873</v>
      </c>
      <c r="AM14" s="79">
        <f>Receita!AM146</f>
        <v>100253.28823563343</v>
      </c>
      <c r="AN14" s="79">
        <f>Receita!AN146</f>
        <v>99776.48162086161</v>
      </c>
      <c r="AO14" s="79">
        <f>Receita!AO146</f>
        <v>99299.704987505887</v>
      </c>
      <c r="AP14" s="79">
        <f>Receita!AP146</f>
        <v>98822.942619345398</v>
      </c>
      <c r="AQ14" s="8"/>
    </row>
    <row r="15" spans="2:43">
      <c r="B15" s="5"/>
      <c r="F15" s="44" t="s">
        <v>50</v>
      </c>
      <c r="G15" s="78">
        <f>SUM(H15:AP15)</f>
        <v>5411519.4041868215</v>
      </c>
      <c r="H15" s="79">
        <f>Receita!H147</f>
        <v>78923.301364443148</v>
      </c>
      <c r="I15" s="79">
        <f>Receita!I147</f>
        <v>79654.928506055439</v>
      </c>
      <c r="J15" s="79">
        <f>Receita!J147</f>
        <v>96210.955013187777</v>
      </c>
      <c r="K15" s="79">
        <f>Receita!K147</f>
        <v>114961.12480437766</v>
      </c>
      <c r="L15" s="79">
        <f>Receita!L147</f>
        <v>136579.11960242939</v>
      </c>
      <c r="M15" s="79">
        <f>Receita!M147</f>
        <v>158915.14554950525</v>
      </c>
      <c r="N15" s="79">
        <f>Receita!N147</f>
        <v>169907.14490301491</v>
      </c>
      <c r="O15" s="79">
        <f>Receita!O147</f>
        <v>167921.04981475481</v>
      </c>
      <c r="P15" s="79">
        <f>Receita!P147</f>
        <v>165850.85815349163</v>
      </c>
      <c r="Q15" s="79">
        <f>Receita!Q147</f>
        <v>163117.20137401432</v>
      </c>
      <c r="R15" s="79">
        <f>Receita!R147</f>
        <v>160510.1551188608</v>
      </c>
      <c r="S15" s="79">
        <f>Receita!S147</f>
        <v>161305.1341545867</v>
      </c>
      <c r="T15" s="79">
        <f>Receita!T147</f>
        <v>162100.25033468712</v>
      </c>
      <c r="U15" s="79">
        <f>Receita!U147</f>
        <v>162850.87068187012</v>
      </c>
      <c r="V15" s="79">
        <f>Receita!V147</f>
        <v>163601.82818635378</v>
      </c>
      <c r="W15" s="79">
        <f>Receita!W147</f>
        <v>163908.97446675261</v>
      </c>
      <c r="X15" s="79">
        <f>Receita!X147</f>
        <v>164216.61213568569</v>
      </c>
      <c r="Y15" s="79">
        <f>Receita!Y147</f>
        <v>164523.36152868441</v>
      </c>
      <c r="Z15" s="79">
        <f>Receita!Z147</f>
        <v>164830.91564099834</v>
      </c>
      <c r="AA15" s="79">
        <f>Receita!AA147</f>
        <v>165138.11447097216</v>
      </c>
      <c r="AB15" s="79">
        <f>Receita!AB147</f>
        <v>165064.30875041522</v>
      </c>
      <c r="AC15" s="79">
        <f>Receita!AC147</f>
        <v>164990.7867486538</v>
      </c>
      <c r="AD15" s="79">
        <f>Receita!AD147</f>
        <v>164916.99405555788</v>
      </c>
      <c r="AE15" s="79">
        <f>Receita!AE147</f>
        <v>164843.96193135236</v>
      </c>
      <c r="AF15" s="79">
        <f>Receita!AF147</f>
        <v>164770.11831726192</v>
      </c>
      <c r="AG15" s="79">
        <f>Receita!AG147</f>
        <v>164373.42052496359</v>
      </c>
      <c r="AH15" s="79">
        <f>Receita!AH147</f>
        <v>163976.92163352337</v>
      </c>
      <c r="AI15" s="79">
        <f>Receita!AI147</f>
        <v>163579.86857974235</v>
      </c>
      <c r="AJ15" s="79">
        <f>Receita!AJ147</f>
        <v>163183.27027655538</v>
      </c>
      <c r="AK15" s="79">
        <f>Receita!AK147</f>
        <v>162787.19923063469</v>
      </c>
      <c r="AL15" s="79">
        <f>Receita!AL147</f>
        <v>162125.58748569866</v>
      </c>
      <c r="AM15" s="79">
        <f>Receita!AM147</f>
        <v>161463.27166001807</v>
      </c>
      <c r="AN15" s="79">
        <f>Receita!AN147</f>
        <v>160801.22524759849</v>
      </c>
      <c r="AO15" s="79">
        <f>Receita!AO147</f>
        <v>160138.88606469452</v>
      </c>
      <c r="AP15" s="79">
        <f>Receita!AP147</f>
        <v>159476.53787542539</v>
      </c>
      <c r="AQ15" s="8"/>
    </row>
    <row r="16" spans="2:43" ht="5.0999999999999996" customHeight="1">
      <c r="B16" s="5"/>
      <c r="F16" s="9"/>
      <c r="G16" s="21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"/>
    </row>
    <row r="17" spans="2:43">
      <c r="B17" s="5"/>
      <c r="F17" s="9" t="s">
        <v>13</v>
      </c>
      <c r="G17" s="78">
        <f>SUM(H17:AP17)</f>
        <v>-1727388.7753178268</v>
      </c>
      <c r="H17" s="79">
        <v>-21576.544608180036</v>
      </c>
      <c r="I17" s="79">
        <v>-10503.64548955234</v>
      </c>
      <c r="J17" s="79">
        <v>-17929.09312986955</v>
      </c>
      <c r="K17" s="79">
        <v>-24547.970208404869</v>
      </c>
      <c r="L17" s="79">
        <v>-33935.668453285034</v>
      </c>
      <c r="M17" s="79">
        <v>-41164.488300466386</v>
      </c>
      <c r="N17" s="79">
        <v>-46272.54867246584</v>
      </c>
      <c r="O17" s="79">
        <v>-45624.31532328613</v>
      </c>
      <c r="P17" s="79">
        <v>-46508.387371264944</v>
      </c>
      <c r="Q17" s="79">
        <v>-46635.303752357751</v>
      </c>
      <c r="R17" s="79">
        <v>-47025.293682120384</v>
      </c>
      <c r="S17" s="79">
        <v>-48601.603502105943</v>
      </c>
      <c r="T17" s="79">
        <v>-49935.320570210533</v>
      </c>
      <c r="U17" s="79">
        <v>-51500.136364606064</v>
      </c>
      <c r="V17" s="79">
        <v>-53018.198439166372</v>
      </c>
      <c r="W17" s="79">
        <v>-54659.710590537987</v>
      </c>
      <c r="X17" s="79">
        <v>-55353.635557080575</v>
      </c>
      <c r="Y17" s="79">
        <v>-55969.646888267031</v>
      </c>
      <c r="Z17" s="79">
        <v>-56523.328264202828</v>
      </c>
      <c r="AA17" s="79">
        <v>-57019.265744097152</v>
      </c>
      <c r="AB17" s="79">
        <v>-57425.046326320371</v>
      </c>
      <c r="AC17" s="79">
        <v>-57780.690464954037</v>
      </c>
      <c r="AD17" s="79">
        <v>-58076.493040415829</v>
      </c>
      <c r="AE17" s="79">
        <v>-58324.351034575942</v>
      </c>
      <c r="AF17" s="79">
        <v>-58533.394544736548</v>
      </c>
      <c r="AG17" s="79">
        <v>-58611.444996036007</v>
      </c>
      <c r="AH17" s="79">
        <v>-58651.825054296365</v>
      </c>
      <c r="AI17" s="79">
        <v>-58637.856105061386</v>
      </c>
      <c r="AJ17" s="79">
        <v>-58578.935757311599</v>
      </c>
      <c r="AK17" s="79">
        <v>-58472.602608521149</v>
      </c>
      <c r="AL17" s="79">
        <v>-58178.165812440602</v>
      </c>
      <c r="AM17" s="79">
        <v>-57870.901757448482</v>
      </c>
      <c r="AN17" s="79">
        <v>-57425.335650938425</v>
      </c>
      <c r="AO17" s="79">
        <v>-56748.609253902549</v>
      </c>
      <c r="AP17" s="79">
        <v>-49769.017999340125</v>
      </c>
      <c r="AQ17" s="8"/>
    </row>
    <row r="18" spans="2:43" ht="5.0999999999999996" customHeight="1">
      <c r="B18" s="5"/>
      <c r="F18" s="9"/>
      <c r="G18" s="21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"/>
    </row>
    <row r="19" spans="2:43" s="46" customFormat="1">
      <c r="B19" s="26"/>
      <c r="F19" s="10" t="s">
        <v>14</v>
      </c>
      <c r="G19" s="78">
        <f>SUM(H19:AP19)</f>
        <v>40449327.941988491</v>
      </c>
      <c r="H19" s="78">
        <f>SUM(H10,H17)</f>
        <v>761494.58110966068</v>
      </c>
      <c r="I19" s="78">
        <f t="shared" ref="I19:AJ19" si="3">SUM(I10,I17)</f>
        <v>777440.57103147684</v>
      </c>
      <c r="J19" s="78">
        <f t="shared" si="3"/>
        <v>873279.92199572013</v>
      </c>
      <c r="K19" s="78">
        <f t="shared" si="3"/>
        <v>973565.49917612632</v>
      </c>
      <c r="L19" s="78">
        <f t="shared" si="3"/>
        <v>1087776.4584876208</v>
      </c>
      <c r="M19" s="78">
        <f t="shared" si="3"/>
        <v>1194768.2147947198</v>
      </c>
      <c r="N19" s="78">
        <f t="shared" si="3"/>
        <v>1259668.0423268701</v>
      </c>
      <c r="O19" s="78">
        <f t="shared" si="3"/>
        <v>1243602.6099431098</v>
      </c>
      <c r="P19" s="78">
        <f t="shared" si="3"/>
        <v>1231579.8354751957</v>
      </c>
      <c r="Q19" s="78">
        <f t="shared" si="3"/>
        <v>1209422.7559346149</v>
      </c>
      <c r="R19" s="78">
        <f t="shared" si="3"/>
        <v>1190741.1338651469</v>
      </c>
      <c r="S19" s="78">
        <f t="shared" si="3"/>
        <v>1194126.1931840871</v>
      </c>
      <c r="T19" s="78">
        <f t="shared" si="3"/>
        <v>1197766.1629776019</v>
      </c>
      <c r="U19" s="78">
        <f t="shared" si="3"/>
        <v>1200461.9060993623</v>
      </c>
      <c r="V19" s="78">
        <f t="shared" si="3"/>
        <v>1203204.7098158458</v>
      </c>
      <c r="W19" s="78">
        <f t="shared" si="3"/>
        <v>1203068.8069779864</v>
      </c>
      <c r="X19" s="78">
        <f t="shared" si="3"/>
        <v>1203882.6586064487</v>
      </c>
      <c r="Y19" s="78">
        <f t="shared" si="3"/>
        <v>1204771.3808845158</v>
      </c>
      <c r="Z19" s="78">
        <f t="shared" si="3"/>
        <v>1205724.9103627505</v>
      </c>
      <c r="AA19" s="78">
        <f t="shared" si="3"/>
        <v>1206735.1869603281</v>
      </c>
      <c r="AB19" s="78">
        <f t="shared" si="3"/>
        <v>1205331.1205570828</v>
      </c>
      <c r="AC19" s="78">
        <f t="shared" si="3"/>
        <v>1203976.8594255932</v>
      </c>
      <c r="AD19" s="78">
        <f t="shared" si="3"/>
        <v>1202682.7985275667</v>
      </c>
      <c r="AE19" s="78">
        <f t="shared" si="3"/>
        <v>1201438.3140120253</v>
      </c>
      <c r="AF19" s="78">
        <f t="shared" si="3"/>
        <v>1200230.4694148186</v>
      </c>
      <c r="AG19" s="78">
        <f t="shared" si="3"/>
        <v>1196976.2644398389</v>
      </c>
      <c r="AH19" s="78">
        <f t="shared" si="3"/>
        <v>1193758.9817460161</v>
      </c>
      <c r="AI19" s="78">
        <f t="shared" si="3"/>
        <v>1190596.1392293372</v>
      </c>
      <c r="AJ19" s="78">
        <f t="shared" si="3"/>
        <v>1187480.0597741245</v>
      </c>
      <c r="AK19" s="78">
        <f t="shared" ref="AK19:AP19" si="4">SUM(AK10,AK17)</f>
        <v>1184410.4878346655</v>
      </c>
      <c r="AL19" s="78">
        <f t="shared" si="4"/>
        <v>1179702.0868837896</v>
      </c>
      <c r="AM19" s="78">
        <f t="shared" si="4"/>
        <v>1175005.0168465439</v>
      </c>
      <c r="AN19" s="78">
        <f t="shared" si="4"/>
        <v>1170445.9104504592</v>
      </c>
      <c r="AO19" s="78">
        <f t="shared" si="4"/>
        <v>1166118.4669670677</v>
      </c>
      <c r="AP19" s="78">
        <f t="shared" si="4"/>
        <v>1168093.4258703736</v>
      </c>
      <c r="AQ19" s="13"/>
    </row>
    <row r="20" spans="2:43" ht="5.0999999999999996" customHeight="1">
      <c r="B20" s="5"/>
      <c r="F20" s="9"/>
      <c r="G20" s="21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8"/>
    </row>
    <row r="21" spans="2:43">
      <c r="B21" s="5"/>
      <c r="F21" s="9" t="s">
        <v>58</v>
      </c>
      <c r="G21" s="78">
        <f t="shared" ref="G21:G48" si="5">SUM(H21:AP21)</f>
        <v>-28070182.758902024</v>
      </c>
      <c r="H21" s="79">
        <f>SUM(H22:H34)</f>
        <v>-618042.92977583443</v>
      </c>
      <c r="I21" s="79">
        <f t="shared" ref="I21:AP21" si="6">SUM(I22:I34)</f>
        <v>-845492.4446431034</v>
      </c>
      <c r="J21" s="79">
        <f t="shared" si="6"/>
        <v>-842651.31441787421</v>
      </c>
      <c r="K21" s="79">
        <f t="shared" si="6"/>
        <v>-874865.25417996675</v>
      </c>
      <c r="L21" s="79">
        <f t="shared" si="6"/>
        <v>-888745.89406710595</v>
      </c>
      <c r="M21" s="79">
        <f t="shared" si="6"/>
        <v>-916932.08606236521</v>
      </c>
      <c r="N21" s="79">
        <f t="shared" si="6"/>
        <v>-934348.03058559448</v>
      </c>
      <c r="O21" s="79">
        <f t="shared" si="6"/>
        <v>-928592.75324677909</v>
      </c>
      <c r="P21" s="79">
        <f t="shared" si="6"/>
        <v>-901199.81914587668</v>
      </c>
      <c r="Q21" s="79">
        <f t="shared" si="6"/>
        <v>-873310.90197707748</v>
      </c>
      <c r="R21" s="79">
        <f t="shared" si="6"/>
        <v>-845556.52154392528</v>
      </c>
      <c r="S21" s="79">
        <f t="shared" si="6"/>
        <v>-826935.01652813819</v>
      </c>
      <c r="T21" s="79">
        <f t="shared" si="6"/>
        <v>-812432.36014005612</v>
      </c>
      <c r="U21" s="79">
        <f t="shared" si="6"/>
        <v>-797479.11263834615</v>
      </c>
      <c r="V21" s="79">
        <f t="shared" si="6"/>
        <v>-782294.2576105732</v>
      </c>
      <c r="W21" s="79">
        <f t="shared" si="6"/>
        <v>-764631.91687006096</v>
      </c>
      <c r="X21" s="79">
        <f t="shared" si="6"/>
        <v>-765691.6045102342</v>
      </c>
      <c r="Y21" s="79">
        <f t="shared" si="6"/>
        <v>-766759.4180370894</v>
      </c>
      <c r="Z21" s="79">
        <f t="shared" si="6"/>
        <v>-767823.79927734192</v>
      </c>
      <c r="AA21" s="79">
        <f t="shared" si="6"/>
        <v>-768893.82824974752</v>
      </c>
      <c r="AB21" s="79">
        <f t="shared" si="6"/>
        <v>-768696.46764732047</v>
      </c>
      <c r="AC21" s="79">
        <f t="shared" si="6"/>
        <v>-768287.1995661204</v>
      </c>
      <c r="AD21" s="79">
        <f t="shared" si="6"/>
        <v>-767875.46022812196</v>
      </c>
      <c r="AE21" s="79">
        <f t="shared" si="6"/>
        <v>-767461.17729519086</v>
      </c>
      <c r="AF21" s="79">
        <f t="shared" si="6"/>
        <v>-767052.30293151212</v>
      </c>
      <c r="AG21" s="79">
        <f t="shared" si="6"/>
        <v>-765831.23092008161</v>
      </c>
      <c r="AH21" s="79">
        <f t="shared" si="6"/>
        <v>-764416.63601436489</v>
      </c>
      <c r="AI21" s="79">
        <f t="shared" si="6"/>
        <v>-763001.60590284644</v>
      </c>
      <c r="AJ21" s="79">
        <f t="shared" si="6"/>
        <v>-761587.17472754419</v>
      </c>
      <c r="AK21" s="79">
        <f t="shared" si="6"/>
        <v>-760173.31440649321</v>
      </c>
      <c r="AL21" s="79">
        <f t="shared" si="6"/>
        <v>-758734.79387068993</v>
      </c>
      <c r="AM21" s="79">
        <f t="shared" si="6"/>
        <v>-756496.11607932684</v>
      </c>
      <c r="AN21" s="79">
        <f t="shared" si="6"/>
        <v>-754255.18739593145</v>
      </c>
      <c r="AO21" s="79">
        <f t="shared" si="6"/>
        <v>-752019.77484199416</v>
      </c>
      <c r="AP21" s="79">
        <f t="shared" si="6"/>
        <v>-871615.05356739718</v>
      </c>
      <c r="AQ21" s="8"/>
    </row>
    <row r="22" spans="2:43">
      <c r="B22" s="5"/>
      <c r="F22" s="44" t="s">
        <v>52</v>
      </c>
      <c r="G22" s="78">
        <f t="shared" si="5"/>
        <v>-127154</v>
      </c>
      <c r="H22" s="79">
        <f>-SUM(OPEX!H215,OPEX!H222,OPEX!H229,OPEX!H236)</f>
        <v>-1209</v>
      </c>
      <c r="I22" s="79">
        <f>-SUM(OPEX!I215,OPEX!I222,OPEX!I229,OPEX!I236)</f>
        <v>-8809</v>
      </c>
      <c r="J22" s="79">
        <f>-SUM(OPEX!J215,OPEX!J222,OPEX!J229,OPEX!J236)</f>
        <v>-3094</v>
      </c>
      <c r="K22" s="79">
        <f>-SUM(OPEX!K215,OPEX!K222,OPEX!K229,OPEX!K236)</f>
        <v>-3259</v>
      </c>
      <c r="L22" s="79">
        <f>-SUM(OPEX!L215,OPEX!L222,OPEX!L229,OPEX!L236)</f>
        <v>-3295</v>
      </c>
      <c r="M22" s="79">
        <f>-SUM(OPEX!M215,OPEX!M222,OPEX!M229,OPEX!M236)</f>
        <v>-3450</v>
      </c>
      <c r="N22" s="79">
        <f>-SUM(OPEX!N215,OPEX!N222,OPEX!N229,OPEX!N236)</f>
        <v>-3438</v>
      </c>
      <c r="O22" s="79">
        <f>-SUM(OPEX!O215,OPEX!O222,OPEX!O229,OPEX!O236)</f>
        <v>-3455</v>
      </c>
      <c r="P22" s="79">
        <f>-SUM(OPEX!P215,OPEX!P222,OPEX!P229,OPEX!P236)</f>
        <v>-3429</v>
      </c>
      <c r="Q22" s="79">
        <f>-SUM(OPEX!Q215,OPEX!Q222,OPEX!Q229,OPEX!Q236)</f>
        <v>-3472</v>
      </c>
      <c r="R22" s="79">
        <f>-SUM(OPEX!R215,OPEX!R222,OPEX!R229,OPEX!R236)</f>
        <v>-3504</v>
      </c>
      <c r="S22" s="79">
        <f>-SUM(OPEX!S215,OPEX!S222,OPEX!S229,OPEX!S236)</f>
        <v>-3526</v>
      </c>
      <c r="T22" s="79">
        <f>-SUM(OPEX!T215,OPEX!T222,OPEX!T229,OPEX!T236)</f>
        <v>-3549</v>
      </c>
      <c r="U22" s="79">
        <f>-SUM(OPEX!U215,OPEX!U222,OPEX!U229,OPEX!U236)</f>
        <v>-3563</v>
      </c>
      <c r="V22" s="79">
        <f>-SUM(OPEX!V215,OPEX!V222,OPEX!V229,OPEX!V236)</f>
        <v>-3577</v>
      </c>
      <c r="W22" s="79">
        <f>-SUM(OPEX!W215,OPEX!W222,OPEX!W229,OPEX!W236)</f>
        <v>-3589</v>
      </c>
      <c r="X22" s="79">
        <f>-SUM(OPEX!X215,OPEX!X222,OPEX!X229,OPEX!X236)</f>
        <v>-3595</v>
      </c>
      <c r="Y22" s="79">
        <f>-SUM(OPEX!Y215,OPEX!Y222,OPEX!Y229,OPEX!Y236)</f>
        <v>-3605</v>
      </c>
      <c r="Z22" s="79">
        <f>-SUM(OPEX!Z215,OPEX!Z222,OPEX!Z229,OPEX!Z236)</f>
        <v>-3614</v>
      </c>
      <c r="AA22" s="79">
        <f>-SUM(OPEX!AA215,OPEX!AA222,OPEX!AA229,OPEX!AA236)</f>
        <v>-3626</v>
      </c>
      <c r="AB22" s="79">
        <f>-SUM(OPEX!AB215,OPEX!AB222,OPEX!AB229,OPEX!AB236)</f>
        <v>-3629</v>
      </c>
      <c r="AC22" s="79">
        <f>-SUM(OPEX!AC215,OPEX!AC222,OPEX!AC229,OPEX!AC236)</f>
        <v>-3632</v>
      </c>
      <c r="AD22" s="79">
        <f>-SUM(OPEX!AD215,OPEX!AD222,OPEX!AD229,OPEX!AD236)</f>
        <v>-3635</v>
      </c>
      <c r="AE22" s="79">
        <f>-SUM(OPEX!AE215,OPEX!AE222,OPEX!AE229,OPEX!AE236)</f>
        <v>-3638</v>
      </c>
      <c r="AF22" s="79">
        <f>-SUM(OPEX!AF215,OPEX!AF222,OPEX!AF229,OPEX!AF236)</f>
        <v>-3642</v>
      </c>
      <c r="AG22" s="79">
        <f>-SUM(OPEX!AG215,OPEX!AG222,OPEX!AG229,OPEX!AG236)</f>
        <v>-3644</v>
      </c>
      <c r="AH22" s="79">
        <f>-SUM(OPEX!AH215,OPEX!AH222,OPEX!AH229,OPEX!AH236)</f>
        <v>-3641</v>
      </c>
      <c r="AI22" s="79">
        <f>-SUM(OPEX!AI215,OPEX!AI222,OPEX!AI229,OPEX!AI236)</f>
        <v>-3641</v>
      </c>
      <c r="AJ22" s="79">
        <f>-SUM(OPEX!AJ215,OPEX!AJ222,OPEX!AJ229,OPEX!AJ236)</f>
        <v>-3639</v>
      </c>
      <c r="AK22" s="79">
        <f>-SUM(OPEX!AK215,OPEX!AK222,OPEX!AK229,OPEX!AK236)</f>
        <v>-3638</v>
      </c>
      <c r="AL22" s="79">
        <f>-SUM(OPEX!AL215,OPEX!AL222,OPEX!AL229,OPEX!AL236)</f>
        <v>-3634</v>
      </c>
      <c r="AM22" s="79">
        <f>-SUM(OPEX!AM215,OPEX!AM222,OPEX!AM229,OPEX!AM236)</f>
        <v>-3629</v>
      </c>
      <c r="AN22" s="79">
        <f>-SUM(OPEX!AN215,OPEX!AN222,OPEX!AN229,OPEX!AN236)</f>
        <v>-3623</v>
      </c>
      <c r="AO22" s="79">
        <f>-SUM(OPEX!AO215,OPEX!AO222,OPEX!AO229,OPEX!AO236)</f>
        <v>-3618</v>
      </c>
      <c r="AP22" s="79">
        <f>-SUM(OPEX!AP215,OPEX!AP222,OPEX!AP229,OPEX!AP236)</f>
        <v>-3613</v>
      </c>
      <c r="AQ22" s="8"/>
    </row>
    <row r="23" spans="2:43">
      <c r="B23" s="5"/>
      <c r="F23" s="44" t="s">
        <v>53</v>
      </c>
      <c r="G23" s="78">
        <f t="shared" si="5"/>
        <v>-1112987</v>
      </c>
      <c r="H23" s="79">
        <f>-SUM(OPEX!H216,OPEX!H223,OPEX!H230,OPEX!H237)</f>
        <v>-24265</v>
      </c>
      <c r="I23" s="79">
        <f>-SUM(OPEX!I216,OPEX!I223,OPEX!I230,OPEX!I237)</f>
        <v>-24754</v>
      </c>
      <c r="J23" s="79">
        <f>-SUM(OPEX!J216,OPEX!J223,OPEX!J230,OPEX!J237)</f>
        <v>-27942</v>
      </c>
      <c r="K23" s="79">
        <f>-SUM(OPEX!K216,OPEX!K223,OPEX!K230,OPEX!K237)</f>
        <v>-30865</v>
      </c>
      <c r="L23" s="79">
        <f>-SUM(OPEX!L216,OPEX!L223,OPEX!L230,OPEX!L237)</f>
        <v>-31150</v>
      </c>
      <c r="M23" s="79">
        <f>-SUM(OPEX!M216,OPEX!M223,OPEX!M230,OPEX!M237)</f>
        <v>-31544</v>
      </c>
      <c r="N23" s="79">
        <f>-SUM(OPEX!N216,OPEX!N223,OPEX!N230,OPEX!N237)</f>
        <v>-32635</v>
      </c>
      <c r="O23" s="79">
        <f>-SUM(OPEX!O216,OPEX!O223,OPEX!O230,OPEX!O237)</f>
        <v>-32655</v>
      </c>
      <c r="P23" s="79">
        <f>-SUM(OPEX!P216,OPEX!P223,OPEX!P230,OPEX!P237)</f>
        <v>-30705</v>
      </c>
      <c r="Q23" s="79">
        <f>-SUM(OPEX!Q216,OPEX!Q223,OPEX!Q230,OPEX!Q237)</f>
        <v>-31401</v>
      </c>
      <c r="R23" s="79">
        <f>-SUM(OPEX!R216,OPEX!R223,OPEX!R230,OPEX!R237)</f>
        <v>-31408</v>
      </c>
      <c r="S23" s="79">
        <f>-SUM(OPEX!S216,OPEX!S223,OPEX!S230,OPEX!S237)</f>
        <v>-31629</v>
      </c>
      <c r="T23" s="79">
        <f>-SUM(OPEX!T216,OPEX!T223,OPEX!T230,OPEX!T237)</f>
        <v>-31890</v>
      </c>
      <c r="U23" s="79">
        <f>-SUM(OPEX!U216,OPEX!U223,OPEX!U230,OPEX!U237)</f>
        <v>-32083</v>
      </c>
      <c r="V23" s="79">
        <f>-SUM(OPEX!V216,OPEX!V223,OPEX!V230,OPEX!V237)</f>
        <v>-32279</v>
      </c>
      <c r="W23" s="79">
        <f>-SUM(OPEX!W216,OPEX!W223,OPEX!W230,OPEX!W237)</f>
        <v>-32400</v>
      </c>
      <c r="X23" s="79">
        <f>-SUM(OPEX!X216,OPEX!X223,OPEX!X230,OPEX!X237)</f>
        <v>-32524</v>
      </c>
      <c r="Y23" s="79">
        <f>-SUM(OPEX!Y216,OPEX!Y223,OPEX!Y230,OPEX!Y237)</f>
        <v>-32646</v>
      </c>
      <c r="Z23" s="79">
        <f>-SUM(OPEX!Z216,OPEX!Z223,OPEX!Z230,OPEX!Z237)</f>
        <v>-32767</v>
      </c>
      <c r="AA23" s="79">
        <f>-SUM(OPEX!AA216,OPEX!AA223,OPEX!AA230,OPEX!AA237)</f>
        <v>-32888</v>
      </c>
      <c r="AB23" s="79">
        <f>-SUM(OPEX!AB216,OPEX!AB223,OPEX!AB230,OPEX!AB237)</f>
        <v>-32920</v>
      </c>
      <c r="AC23" s="79">
        <f>-SUM(OPEX!AC216,OPEX!AC223,OPEX!AC230,OPEX!AC237)</f>
        <v>-32955</v>
      </c>
      <c r="AD23" s="79">
        <f>-SUM(OPEX!AD216,OPEX!AD223,OPEX!AD230,OPEX!AD237)</f>
        <v>-32988</v>
      </c>
      <c r="AE23" s="79">
        <f>-SUM(OPEX!AE216,OPEX!AE223,OPEX!AE230,OPEX!AE237)</f>
        <v>-33021</v>
      </c>
      <c r="AF23" s="79">
        <f>-SUM(OPEX!AF216,OPEX!AF223,OPEX!AF230,OPEX!AF237)</f>
        <v>-33054</v>
      </c>
      <c r="AG23" s="79">
        <f>-SUM(OPEX!AG216,OPEX!AG223,OPEX!AG230,OPEX!AG237)</f>
        <v>-33019</v>
      </c>
      <c r="AH23" s="79">
        <f>-SUM(OPEX!AH216,OPEX!AH223,OPEX!AH230,OPEX!AH237)</f>
        <v>-32979</v>
      </c>
      <c r="AI23" s="79">
        <f>-SUM(OPEX!AI216,OPEX!AI223,OPEX!AI230,OPEX!AI237)</f>
        <v>-32943</v>
      </c>
      <c r="AJ23" s="79">
        <f>-SUM(OPEX!AJ216,OPEX!AJ223,OPEX!AJ230,OPEX!AJ237)</f>
        <v>-32905</v>
      </c>
      <c r="AK23" s="79">
        <f>-SUM(OPEX!AK216,OPEX!AK223,OPEX!AK230,OPEX!AK237)</f>
        <v>-32868</v>
      </c>
      <c r="AL23" s="79">
        <f>-SUM(OPEX!AL216,OPEX!AL223,OPEX!AL230,OPEX!AL237)</f>
        <v>-32772</v>
      </c>
      <c r="AM23" s="79">
        <f>-SUM(OPEX!AM216,OPEX!AM223,OPEX!AM230,OPEX!AM237)</f>
        <v>-32676</v>
      </c>
      <c r="AN23" s="79">
        <f>-SUM(OPEX!AN216,OPEX!AN223,OPEX!AN230,OPEX!AN237)</f>
        <v>-32581</v>
      </c>
      <c r="AO23" s="79">
        <f>-SUM(OPEX!AO216,OPEX!AO223,OPEX!AO230,OPEX!AO237)</f>
        <v>-32487</v>
      </c>
      <c r="AP23" s="79">
        <f>-SUM(OPEX!AP216,OPEX!AP223,OPEX!AP230,OPEX!AP237)</f>
        <v>-32389</v>
      </c>
      <c r="AQ23" s="8"/>
    </row>
    <row r="24" spans="2:43">
      <c r="B24" s="5"/>
      <c r="F24" s="44" t="s">
        <v>54</v>
      </c>
      <c r="G24" s="78">
        <f t="shared" si="5"/>
        <v>-3871448</v>
      </c>
      <c r="H24" s="79">
        <f>-SUM(OPEX!H217,OPEX!H224,OPEX!H231,OPEX!H238)</f>
        <v>-91079</v>
      </c>
      <c r="I24" s="79">
        <f>-SUM(OPEX!I217,OPEX!I224,OPEX!I231,OPEX!I238)</f>
        <v>-92285</v>
      </c>
      <c r="J24" s="79">
        <f>-SUM(OPEX!J217,OPEX!J224,OPEX!J231,OPEX!J238)</f>
        <v>-95242</v>
      </c>
      <c r="K24" s="79">
        <f>-SUM(OPEX!K217,OPEX!K224,OPEX!K231,OPEX!K238)</f>
        <v>-98267</v>
      </c>
      <c r="L24" s="79">
        <f>-SUM(OPEX!L217,OPEX!L224,OPEX!L231,OPEX!L238)</f>
        <v>-101366</v>
      </c>
      <c r="M24" s="79">
        <f>-SUM(OPEX!M217,OPEX!M224,OPEX!M231,OPEX!M238)</f>
        <v>-104168</v>
      </c>
      <c r="N24" s="79">
        <f>-SUM(OPEX!N217,OPEX!N224,OPEX!N231,OPEX!N238)</f>
        <v>-105757</v>
      </c>
      <c r="O24" s="79">
        <f>-SUM(OPEX!O217,OPEX!O224,OPEX!O231,OPEX!O238)</f>
        <v>-107356</v>
      </c>
      <c r="P24" s="79">
        <f>-SUM(OPEX!P217,OPEX!P224,OPEX!P231,OPEX!P238)</f>
        <v>-108967</v>
      </c>
      <c r="Q24" s="79">
        <f>-SUM(OPEX!Q217,OPEX!Q224,OPEX!Q231,OPEX!Q238)</f>
        <v>-110056</v>
      </c>
      <c r="R24" s="79">
        <f>-SUM(OPEX!R217,OPEX!R224,OPEX!R231,OPEX!R238)</f>
        <v>-110752</v>
      </c>
      <c r="S24" s="79">
        <f>-SUM(OPEX!S217,OPEX!S224,OPEX!S231,OPEX!S238)</f>
        <v>-111449</v>
      </c>
      <c r="T24" s="79">
        <f>-SUM(OPEX!T217,OPEX!T224,OPEX!T231,OPEX!T238)</f>
        <v>-112148</v>
      </c>
      <c r="U24" s="79">
        <f>-SUM(OPEX!U217,OPEX!U224,OPEX!U231,OPEX!U238)</f>
        <v>-112758</v>
      </c>
      <c r="V24" s="79">
        <f>-SUM(OPEX!V217,OPEX!V224,OPEX!V231,OPEX!V238)</f>
        <v>-113371</v>
      </c>
      <c r="W24" s="79">
        <f>-SUM(OPEX!W217,OPEX!W224,OPEX!W231,OPEX!W238)</f>
        <v>-113653</v>
      </c>
      <c r="X24" s="79">
        <f>-SUM(OPEX!X217,OPEX!X224,OPEX!X231,OPEX!X238)</f>
        <v>-113935</v>
      </c>
      <c r="Y24" s="79">
        <f>-SUM(OPEX!Y217,OPEX!Y224,OPEX!Y231,OPEX!Y238)</f>
        <v>-114219</v>
      </c>
      <c r="Z24" s="79">
        <f>-SUM(OPEX!Z217,OPEX!Z224,OPEX!Z231,OPEX!Z238)</f>
        <v>-114502</v>
      </c>
      <c r="AA24" s="79">
        <f>-SUM(OPEX!AA217,OPEX!AA224,OPEX!AA231,OPEX!AA238)</f>
        <v>-114786</v>
      </c>
      <c r="AB24" s="79">
        <f>-SUM(OPEX!AB217,OPEX!AB224,OPEX!AB231,OPEX!AB238)</f>
        <v>-114831</v>
      </c>
      <c r="AC24" s="79">
        <f>-SUM(OPEX!AC217,OPEX!AC224,OPEX!AC231,OPEX!AC238)</f>
        <v>-114876</v>
      </c>
      <c r="AD24" s="79">
        <f>-SUM(OPEX!AD217,OPEX!AD224,OPEX!AD231,OPEX!AD238)</f>
        <v>-114919</v>
      </c>
      <c r="AE24" s="79">
        <f>-SUM(OPEX!AE217,OPEX!AE224,OPEX!AE231,OPEX!AE238)</f>
        <v>-114961</v>
      </c>
      <c r="AF24" s="79">
        <f>-SUM(OPEX!AF217,OPEX!AF224,OPEX!AF231,OPEX!AF238)</f>
        <v>-115005</v>
      </c>
      <c r="AG24" s="79">
        <f>-SUM(OPEX!AG217,OPEX!AG224,OPEX!AG231,OPEX!AG238)</f>
        <v>-115019</v>
      </c>
      <c r="AH24" s="79">
        <f>-SUM(OPEX!AH217,OPEX!AH224,OPEX!AH231,OPEX!AH238)</f>
        <v>-115036</v>
      </c>
      <c r="AI24" s="79">
        <f>-SUM(OPEX!AI217,OPEX!AI224,OPEX!AI231,OPEX!AI238)</f>
        <v>-115050</v>
      </c>
      <c r="AJ24" s="79">
        <f>-SUM(OPEX!AJ217,OPEX!AJ224,OPEX!AJ231,OPEX!AJ238)</f>
        <v>-115069</v>
      </c>
      <c r="AK24" s="79">
        <f>-SUM(OPEX!AK217,OPEX!AK224,OPEX!AK231,OPEX!AK238)</f>
        <v>-115084</v>
      </c>
      <c r="AL24" s="79">
        <f>-SUM(OPEX!AL217,OPEX!AL224,OPEX!AL231,OPEX!AL238)</f>
        <v>-115088</v>
      </c>
      <c r="AM24" s="79">
        <f>-SUM(OPEX!AM217,OPEX!AM224,OPEX!AM231,OPEX!AM238)</f>
        <v>-115092</v>
      </c>
      <c r="AN24" s="79">
        <f>-SUM(OPEX!AN217,OPEX!AN224,OPEX!AN231,OPEX!AN238)</f>
        <v>-115096</v>
      </c>
      <c r="AO24" s="79">
        <f>-SUM(OPEX!AO217,OPEX!AO224,OPEX!AO231,OPEX!AO238)</f>
        <v>-115100</v>
      </c>
      <c r="AP24" s="79">
        <f>-SUM(OPEX!AP217,OPEX!AP224,OPEX!AP231,OPEX!AP238)</f>
        <v>-115106</v>
      </c>
      <c r="AQ24" s="8"/>
    </row>
    <row r="25" spans="2:43">
      <c r="B25" s="5"/>
      <c r="F25" s="44" t="s">
        <v>11</v>
      </c>
      <c r="G25" s="78">
        <f t="shared" si="5"/>
        <v>-1419016</v>
      </c>
      <c r="H25" s="79">
        <f>-SUM(OPEX!H218,OPEX!H225,OPEX!H232,OPEX!H239)</f>
        <v>-33592</v>
      </c>
      <c r="I25" s="79">
        <f>-SUM(OPEX!I218,OPEX!I225,OPEX!I232,OPEX!I239)</f>
        <v>-34031</v>
      </c>
      <c r="J25" s="79">
        <f>-SUM(OPEX!J218,OPEX!J225,OPEX!J232,OPEX!J239)</f>
        <v>-35077</v>
      </c>
      <c r="K25" s="79">
        <f>-SUM(OPEX!K218,OPEX!K225,OPEX!K232,OPEX!K239)</f>
        <v>-36142</v>
      </c>
      <c r="L25" s="79">
        <f>-SUM(OPEX!L218,OPEX!L225,OPEX!L232,OPEX!L239)</f>
        <v>-37228</v>
      </c>
      <c r="M25" s="79">
        <f>-SUM(OPEX!M218,OPEX!M225,OPEX!M232,OPEX!M239)</f>
        <v>-38212</v>
      </c>
      <c r="N25" s="79">
        <f>-SUM(OPEX!N218,OPEX!N225,OPEX!N232,OPEX!N239)</f>
        <v>-38789</v>
      </c>
      <c r="O25" s="79">
        <f>-SUM(OPEX!O218,OPEX!O225,OPEX!O232,OPEX!O239)</f>
        <v>-39371</v>
      </c>
      <c r="P25" s="79">
        <f>-SUM(OPEX!P218,OPEX!P225,OPEX!P232,OPEX!P239)</f>
        <v>-39953</v>
      </c>
      <c r="Q25" s="79">
        <f>-SUM(OPEX!Q218,OPEX!Q225,OPEX!Q232,OPEX!Q239)</f>
        <v>-40346</v>
      </c>
      <c r="R25" s="79">
        <f>-SUM(OPEX!R218,OPEX!R225,OPEX!R232,OPEX!R239)</f>
        <v>-40597</v>
      </c>
      <c r="S25" s="79">
        <f>-SUM(OPEX!S218,OPEX!S225,OPEX!S232,OPEX!S239)</f>
        <v>-40847</v>
      </c>
      <c r="T25" s="79">
        <f>-SUM(OPEX!T218,OPEX!T225,OPEX!T232,OPEX!T239)</f>
        <v>-41094</v>
      </c>
      <c r="U25" s="79">
        <f>-SUM(OPEX!U218,OPEX!U225,OPEX!U232,OPEX!U239)</f>
        <v>-41311</v>
      </c>
      <c r="V25" s="79">
        <f>-SUM(OPEX!V218,OPEX!V225,OPEX!V232,OPEX!V239)</f>
        <v>-41533</v>
      </c>
      <c r="W25" s="79">
        <f>-SUM(OPEX!W218,OPEX!W225,OPEX!W232,OPEX!W239)</f>
        <v>-41631</v>
      </c>
      <c r="X25" s="79">
        <f>-SUM(OPEX!X218,OPEX!X225,OPEX!X232,OPEX!X239)</f>
        <v>-41730</v>
      </c>
      <c r="Y25" s="79">
        <f>-SUM(OPEX!Y218,OPEX!Y225,OPEX!Y232,OPEX!Y239)</f>
        <v>-41832</v>
      </c>
      <c r="Z25" s="79">
        <f>-SUM(OPEX!Z218,OPEX!Z225,OPEX!Z232,OPEX!Z239)</f>
        <v>-41935</v>
      </c>
      <c r="AA25" s="79">
        <f>-SUM(OPEX!AA218,OPEX!AA225,OPEX!AA232,OPEX!AA239)</f>
        <v>-42037</v>
      </c>
      <c r="AB25" s="79">
        <f>-SUM(OPEX!AB218,OPEX!AB225,OPEX!AB232,OPEX!AB239)</f>
        <v>-42051</v>
      </c>
      <c r="AC25" s="79">
        <f>-SUM(OPEX!AC218,OPEX!AC225,OPEX!AC232,OPEX!AC239)</f>
        <v>-42064</v>
      </c>
      <c r="AD25" s="79">
        <f>-SUM(OPEX!AD218,OPEX!AD225,OPEX!AD232,OPEX!AD239)</f>
        <v>-42080</v>
      </c>
      <c r="AE25" s="79">
        <f>-SUM(OPEX!AE218,OPEX!AE225,OPEX!AE232,OPEX!AE239)</f>
        <v>-42095</v>
      </c>
      <c r="AF25" s="79">
        <f>-SUM(OPEX!AF218,OPEX!AF225,OPEX!AF232,OPEX!AF239)</f>
        <v>-42111</v>
      </c>
      <c r="AG25" s="79">
        <f>-SUM(OPEX!AG218,OPEX!AG225,OPEX!AG232,OPEX!AG239)</f>
        <v>-42115</v>
      </c>
      <c r="AH25" s="79">
        <f>-SUM(OPEX!AH218,OPEX!AH225,OPEX!AH232,OPEX!AH239)</f>
        <v>-42122</v>
      </c>
      <c r="AI25" s="79">
        <f>-SUM(OPEX!AI218,OPEX!AI225,OPEX!AI232,OPEX!AI239)</f>
        <v>-42127</v>
      </c>
      <c r="AJ25" s="79">
        <f>-SUM(OPEX!AJ218,OPEX!AJ225,OPEX!AJ232,OPEX!AJ239)</f>
        <v>-42131</v>
      </c>
      <c r="AK25" s="79">
        <f>-SUM(OPEX!AK218,OPEX!AK225,OPEX!AK232,OPEX!AK239)</f>
        <v>-42135</v>
      </c>
      <c r="AL25" s="79">
        <f>-SUM(OPEX!AL218,OPEX!AL225,OPEX!AL232,OPEX!AL239)</f>
        <v>-42137</v>
      </c>
      <c r="AM25" s="79">
        <f>-SUM(OPEX!AM218,OPEX!AM225,OPEX!AM232,OPEX!AM239)</f>
        <v>-42138</v>
      </c>
      <c r="AN25" s="79">
        <f>-SUM(OPEX!AN218,OPEX!AN225,OPEX!AN232,OPEX!AN239)</f>
        <v>-42139</v>
      </c>
      <c r="AO25" s="79">
        <f>-SUM(OPEX!AO218,OPEX!AO225,OPEX!AO232,OPEX!AO239)</f>
        <v>-42141</v>
      </c>
      <c r="AP25" s="79">
        <f>-SUM(OPEX!AP218,OPEX!AP225,OPEX!AP232,OPEX!AP239)</f>
        <v>-42142</v>
      </c>
      <c r="AQ25" s="8"/>
    </row>
    <row r="26" spans="2:43">
      <c r="B26" s="5"/>
      <c r="F26" s="44" t="s">
        <v>15</v>
      </c>
      <c r="G26" s="78">
        <f t="shared" si="5"/>
        <v>-1016368</v>
      </c>
      <c r="H26" s="79">
        <f>-SUM(OPEX!H219,OPEX!H226,OPEX!H233,OPEX!H240)</f>
        <v>-19074</v>
      </c>
      <c r="I26" s="79">
        <f>-SUM(OPEX!I219,OPEX!I226,OPEX!I233,OPEX!I240)</f>
        <v>-21351</v>
      </c>
      <c r="J26" s="79">
        <f>-SUM(OPEX!J219,OPEX!J226,OPEX!J233,OPEX!J240)</f>
        <v>-22552</v>
      </c>
      <c r="K26" s="79">
        <f>-SUM(OPEX!K219,OPEX!K226,OPEX!K233,OPEX!K240)</f>
        <v>-23790</v>
      </c>
      <c r="L26" s="79">
        <f>-SUM(OPEX!L219,OPEX!L226,OPEX!L233,OPEX!L240)</f>
        <v>-25072</v>
      </c>
      <c r="M26" s="79">
        <f>-SUM(OPEX!M219,OPEX!M226,OPEX!M233,OPEX!M240)</f>
        <v>-26424</v>
      </c>
      <c r="N26" s="79">
        <f>-SUM(OPEX!N219,OPEX!N226,OPEX!N233,OPEX!N240)</f>
        <v>-26984</v>
      </c>
      <c r="O26" s="79">
        <f>-SUM(OPEX!O219,OPEX!O226,OPEX!O233,OPEX!O240)</f>
        <v>-27538</v>
      </c>
      <c r="P26" s="79">
        <f>-SUM(OPEX!P219,OPEX!P226,OPEX!P233,OPEX!P240)</f>
        <v>-28100</v>
      </c>
      <c r="Q26" s="79">
        <f>-SUM(OPEX!Q219,OPEX!Q226,OPEX!Q233,OPEX!Q240)</f>
        <v>-28582</v>
      </c>
      <c r="R26" s="79">
        <f>-SUM(OPEX!R219,OPEX!R226,OPEX!R233,OPEX!R240)</f>
        <v>-28960</v>
      </c>
      <c r="S26" s="79">
        <f>-SUM(OPEX!S219,OPEX!S226,OPEX!S233,OPEX!S240)</f>
        <v>-29341</v>
      </c>
      <c r="T26" s="79">
        <f>-SUM(OPEX!T219,OPEX!T226,OPEX!T233,OPEX!T240)</f>
        <v>-29719</v>
      </c>
      <c r="U26" s="79">
        <f>-SUM(OPEX!U219,OPEX!U226,OPEX!U233,OPEX!U240)</f>
        <v>-30039</v>
      </c>
      <c r="V26" s="79">
        <f>-SUM(OPEX!V219,OPEX!V226,OPEX!V233,OPEX!V240)</f>
        <v>-30365</v>
      </c>
      <c r="W26" s="79">
        <f>-SUM(OPEX!W219,OPEX!W226,OPEX!W233,OPEX!W240)</f>
        <v>-30466</v>
      </c>
      <c r="X26" s="79">
        <f>-SUM(OPEX!X219,OPEX!X226,OPEX!X233,OPEX!X240)</f>
        <v>-30569</v>
      </c>
      <c r="Y26" s="79">
        <f>-SUM(OPEX!Y219,OPEX!Y226,OPEX!Y233,OPEX!Y240)</f>
        <v>-30673</v>
      </c>
      <c r="Z26" s="79">
        <f>-SUM(OPEX!Z219,OPEX!Z226,OPEX!Z233,OPEX!Z240)</f>
        <v>-30775</v>
      </c>
      <c r="AA26" s="79">
        <f>-SUM(OPEX!AA219,OPEX!AA226,OPEX!AA233,OPEX!AA240)</f>
        <v>-30879</v>
      </c>
      <c r="AB26" s="79">
        <f>-SUM(OPEX!AB219,OPEX!AB226,OPEX!AB233,OPEX!AB240)</f>
        <v>-30907</v>
      </c>
      <c r="AC26" s="79">
        <f>-SUM(OPEX!AC219,OPEX!AC226,OPEX!AC233,OPEX!AC240)</f>
        <v>-30935</v>
      </c>
      <c r="AD26" s="79">
        <f>-SUM(OPEX!AD219,OPEX!AD226,OPEX!AD233,OPEX!AD240)</f>
        <v>-30961</v>
      </c>
      <c r="AE26" s="79">
        <f>-SUM(OPEX!AE219,OPEX!AE226,OPEX!AE233,OPEX!AE240)</f>
        <v>-30986</v>
      </c>
      <c r="AF26" s="79">
        <f>-SUM(OPEX!AF219,OPEX!AF226,OPEX!AF233,OPEX!AF240)</f>
        <v>-31012</v>
      </c>
      <c r="AG26" s="79">
        <f>-SUM(OPEX!AG219,OPEX!AG226,OPEX!AG233,OPEX!AG240)</f>
        <v>-31017</v>
      </c>
      <c r="AH26" s="79">
        <f>-SUM(OPEX!AH219,OPEX!AH226,OPEX!AH233,OPEX!AH240)</f>
        <v>-31025</v>
      </c>
      <c r="AI26" s="79">
        <f>-SUM(OPEX!AI219,OPEX!AI226,OPEX!AI233,OPEX!AI240)</f>
        <v>-31030</v>
      </c>
      <c r="AJ26" s="79">
        <f>-SUM(OPEX!AJ219,OPEX!AJ226,OPEX!AJ233,OPEX!AJ240)</f>
        <v>-31035</v>
      </c>
      <c r="AK26" s="79">
        <f>-SUM(OPEX!AK219,OPEX!AK226,OPEX!AK233,OPEX!AK240)</f>
        <v>-31042</v>
      </c>
      <c r="AL26" s="79">
        <f>-SUM(OPEX!AL219,OPEX!AL226,OPEX!AL233,OPEX!AL240)</f>
        <v>-31038</v>
      </c>
      <c r="AM26" s="79">
        <f>-SUM(OPEX!AM219,OPEX!AM226,OPEX!AM233,OPEX!AM240)</f>
        <v>-31037</v>
      </c>
      <c r="AN26" s="79">
        <f>-SUM(OPEX!AN219,OPEX!AN226,OPEX!AN233,OPEX!AN240)</f>
        <v>-31033</v>
      </c>
      <c r="AO26" s="79">
        <f>-SUM(OPEX!AO219,OPEX!AO226,OPEX!AO233,OPEX!AO240)</f>
        <v>-31030</v>
      </c>
      <c r="AP26" s="79">
        <f>-SUM(OPEX!AP219,OPEX!AP226,OPEX!AP233,OPEX!AP240)</f>
        <v>-31027</v>
      </c>
      <c r="AQ26" s="8"/>
    </row>
    <row r="27" spans="2:43">
      <c r="B27" s="5"/>
      <c r="F27" s="44" t="s">
        <v>125</v>
      </c>
      <c r="G27" s="78">
        <f t="shared" si="5"/>
        <v>-2704.6546627272287</v>
      </c>
      <c r="H27" s="79">
        <v>-2704.6546627272287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  <c r="AA27" s="79">
        <v>0</v>
      </c>
      <c r="AB27" s="79">
        <v>0</v>
      </c>
      <c r="AC27" s="79">
        <v>0</v>
      </c>
      <c r="AD27" s="79">
        <v>0</v>
      </c>
      <c r="AE27" s="79">
        <v>0</v>
      </c>
      <c r="AF27" s="79">
        <v>0</v>
      </c>
      <c r="AG27" s="79">
        <v>0</v>
      </c>
      <c r="AH27" s="79">
        <v>0</v>
      </c>
      <c r="AI27" s="79">
        <v>0</v>
      </c>
      <c r="AJ27" s="79">
        <v>0</v>
      </c>
      <c r="AK27" s="79">
        <v>0</v>
      </c>
      <c r="AL27" s="79">
        <v>0</v>
      </c>
      <c r="AM27" s="79">
        <v>0</v>
      </c>
      <c r="AN27" s="79">
        <v>0</v>
      </c>
      <c r="AO27" s="79">
        <v>0</v>
      </c>
      <c r="AP27" s="79">
        <v>0</v>
      </c>
      <c r="AQ27" s="8"/>
    </row>
    <row r="28" spans="2:43">
      <c r="B28" s="5"/>
      <c r="F28" s="44" t="s">
        <v>59</v>
      </c>
      <c r="G28" s="78">
        <f t="shared" si="5"/>
        <v>-303369.95956491365</v>
      </c>
      <c r="H28" s="79">
        <v>-5711.209358322455</v>
      </c>
      <c r="I28" s="79">
        <v>-5830.8042827360769</v>
      </c>
      <c r="J28" s="79">
        <v>-6549.5994149679009</v>
      </c>
      <c r="K28" s="79">
        <v>-7301.7412438209476</v>
      </c>
      <c r="L28" s="79">
        <v>-8158.3234386571557</v>
      </c>
      <c r="M28" s="79">
        <v>-8960.7616109603987</v>
      </c>
      <c r="N28" s="79">
        <v>-9447.5103174515261</v>
      </c>
      <c r="O28" s="79">
        <v>-9327.0195745733254</v>
      </c>
      <c r="P28" s="79">
        <v>-9236.8487660639676</v>
      </c>
      <c r="Q28" s="79">
        <v>-9070.6706695096109</v>
      </c>
      <c r="R28" s="79">
        <v>-8930.5585039886009</v>
      </c>
      <c r="S28" s="79">
        <v>-8955.9464488806534</v>
      </c>
      <c r="T28" s="79">
        <v>-8983.2462223320144</v>
      </c>
      <c r="U28" s="79">
        <v>-9003.4642957452161</v>
      </c>
      <c r="V28" s="79">
        <v>-9024.0353236188439</v>
      </c>
      <c r="W28" s="79">
        <v>-9023.0160523348968</v>
      </c>
      <c r="X28" s="79">
        <v>-9029.1199395483654</v>
      </c>
      <c r="Y28" s="79">
        <v>-9035.785356633869</v>
      </c>
      <c r="Z28" s="79">
        <v>-9042.9368277206304</v>
      </c>
      <c r="AA28" s="79">
        <v>-9050.5139022024614</v>
      </c>
      <c r="AB28" s="79">
        <v>-9039.9834041781214</v>
      </c>
      <c r="AC28" s="79">
        <v>-9029.8264456919496</v>
      </c>
      <c r="AD28" s="79">
        <v>-9020.1209889567508</v>
      </c>
      <c r="AE28" s="79">
        <v>-9010.7873550901895</v>
      </c>
      <c r="AF28" s="79">
        <v>-9001.7285206111374</v>
      </c>
      <c r="AG28" s="79">
        <v>-8977.3219832987925</v>
      </c>
      <c r="AH28" s="79">
        <v>-8953.1923630951205</v>
      </c>
      <c r="AI28" s="79">
        <v>-8929.4710442200285</v>
      </c>
      <c r="AJ28" s="79">
        <v>-8906.1004483059351</v>
      </c>
      <c r="AK28" s="79">
        <v>-8883.0786587599923</v>
      </c>
      <c r="AL28" s="79">
        <v>-8847.7656516284205</v>
      </c>
      <c r="AM28" s="79">
        <v>-8812.5376263490798</v>
      </c>
      <c r="AN28" s="79">
        <v>-8778.3443283784418</v>
      </c>
      <c r="AO28" s="79">
        <v>-8745.8885022530067</v>
      </c>
      <c r="AP28" s="79">
        <v>-8760.7006940278025</v>
      </c>
      <c r="AQ28" s="8"/>
    </row>
    <row r="29" spans="2:43">
      <c r="B29" s="5"/>
      <c r="F29" s="44" t="s">
        <v>60</v>
      </c>
      <c r="G29" s="78">
        <f t="shared" si="5"/>
        <v>-12935212.163177317</v>
      </c>
      <c r="H29" s="79">
        <v>-414157.54188447015</v>
      </c>
      <c r="I29" s="79">
        <v>-415631.50647345622</v>
      </c>
      <c r="J29" s="79">
        <v>-414984.3291800404</v>
      </c>
      <c r="K29" s="79">
        <v>-412234.95570157183</v>
      </c>
      <c r="L29" s="79">
        <v>-394311.79391412326</v>
      </c>
      <c r="M29" s="79">
        <v>-390716.24084587686</v>
      </c>
      <c r="N29" s="79">
        <v>-384554.06815018563</v>
      </c>
      <c r="O29" s="79">
        <v>-378181.05949088617</v>
      </c>
      <c r="P29" s="79">
        <v>-373080.22437030904</v>
      </c>
      <c r="Q29" s="79">
        <v>-364622.40274757083</v>
      </c>
      <c r="R29" s="79">
        <v>-358869.37310816167</v>
      </c>
      <c r="S29" s="79">
        <v>-359810.99381036137</v>
      </c>
      <c r="T29" s="79">
        <v>-360752.46614445717</v>
      </c>
      <c r="U29" s="79">
        <v>-361693.93151359935</v>
      </c>
      <c r="V29" s="79">
        <v>-362635.22706255229</v>
      </c>
      <c r="W29" s="79">
        <v>-362873.56800056045</v>
      </c>
      <c r="X29" s="79">
        <v>-363112.31821333279</v>
      </c>
      <c r="Y29" s="79">
        <v>-363350.47371237993</v>
      </c>
      <c r="Z29" s="79">
        <v>-363588.9543646737</v>
      </c>
      <c r="AA29" s="79">
        <v>-363827.41818392108</v>
      </c>
      <c r="AB29" s="79">
        <v>-363437.73992784478</v>
      </c>
      <c r="AC29" s="79">
        <v>-363048.09874262556</v>
      </c>
      <c r="AD29" s="79">
        <v>-362658.57347369206</v>
      </c>
      <c r="AE29" s="79">
        <v>-362269.06382353028</v>
      </c>
      <c r="AF29" s="79">
        <v>-361879.56235259672</v>
      </c>
      <c r="AG29" s="79">
        <v>-360923.31928654131</v>
      </c>
      <c r="AH29" s="79">
        <v>-359966.78351905738</v>
      </c>
      <c r="AI29" s="79">
        <v>-359010.47789528017</v>
      </c>
      <c r="AJ29" s="79">
        <v>-358054.35771046398</v>
      </c>
      <c r="AK29" s="79">
        <v>-357098.30008336972</v>
      </c>
      <c r="AL29" s="79">
        <v>-355657.31840015011</v>
      </c>
      <c r="AM29" s="79">
        <v>-354216.4810502553</v>
      </c>
      <c r="AN29" s="79">
        <v>-352775.52947293944</v>
      </c>
      <c r="AO29" s="79">
        <v>-351334.36235075886</v>
      </c>
      <c r="AP29" s="79">
        <v>-349893.3482157212</v>
      </c>
      <c r="AQ29" s="8"/>
    </row>
    <row r="30" spans="2:43">
      <c r="B30" s="5"/>
      <c r="F30" s="44" t="s">
        <v>61</v>
      </c>
      <c r="G30" s="78">
        <f t="shared" si="5"/>
        <v>-10493.824999999999</v>
      </c>
      <c r="H30" s="79">
        <v>-658.05175000000008</v>
      </c>
      <c r="I30" s="79">
        <v>-658.05175000000008</v>
      </c>
      <c r="J30" s="79">
        <v>-658.05175000000008</v>
      </c>
      <c r="K30" s="79">
        <v>-658.05175000000008</v>
      </c>
      <c r="L30" s="79">
        <v>-658.05175000000008</v>
      </c>
      <c r="M30" s="79">
        <v>-387.4735</v>
      </c>
      <c r="N30" s="79">
        <v>-387.4735</v>
      </c>
      <c r="O30" s="79">
        <v>-387.4735</v>
      </c>
      <c r="P30" s="79">
        <v>-387.4735</v>
      </c>
      <c r="Q30" s="79">
        <v>-387.4735</v>
      </c>
      <c r="R30" s="79">
        <v>-181.547</v>
      </c>
      <c r="S30" s="79">
        <v>-181.547</v>
      </c>
      <c r="T30" s="79">
        <v>-181.547</v>
      </c>
      <c r="U30" s="79">
        <v>-181.547</v>
      </c>
      <c r="V30" s="79">
        <v>-181.547</v>
      </c>
      <c r="W30" s="79">
        <v>-103.55600000000001</v>
      </c>
      <c r="X30" s="79">
        <v>-103.55600000000001</v>
      </c>
      <c r="Y30" s="79">
        <v>-103.55600000000001</v>
      </c>
      <c r="Z30" s="79">
        <v>-103.55600000000001</v>
      </c>
      <c r="AA30" s="79">
        <v>-103.55600000000001</v>
      </c>
      <c r="AB30" s="79">
        <v>-67.608250000000012</v>
      </c>
      <c r="AC30" s="79">
        <v>-67.608250000000012</v>
      </c>
      <c r="AD30" s="79">
        <v>-67.608250000000012</v>
      </c>
      <c r="AE30" s="79">
        <v>-67.608250000000012</v>
      </c>
      <c r="AF30" s="79">
        <v>-67.608250000000012</v>
      </c>
      <c r="AG30" s="79">
        <v>-42.476750000000003</v>
      </c>
      <c r="AH30" s="79">
        <v>-42.476750000000003</v>
      </c>
      <c r="AI30" s="79">
        <v>-42.476750000000003</v>
      </c>
      <c r="AJ30" s="79">
        <v>-42.476750000000003</v>
      </c>
      <c r="AK30" s="79">
        <v>-42.476750000000003</v>
      </c>
      <c r="AL30" s="79">
        <v>-658.05175000000008</v>
      </c>
      <c r="AM30" s="79">
        <v>-658.05175000000008</v>
      </c>
      <c r="AN30" s="79">
        <v>-658.05175000000008</v>
      </c>
      <c r="AO30" s="79">
        <v>-658.05175000000008</v>
      </c>
      <c r="AP30" s="79">
        <v>-658.05175000000008</v>
      </c>
      <c r="AQ30" s="8"/>
    </row>
    <row r="31" spans="2:43">
      <c r="B31" s="5"/>
      <c r="F31" s="44" t="s">
        <v>126</v>
      </c>
      <c r="G31" s="78">
        <f t="shared" si="5"/>
        <v>-102969.17448818714</v>
      </c>
      <c r="H31" s="79">
        <v>-2934.6238123809376</v>
      </c>
      <c r="I31" s="79">
        <v>-3002.048635325868</v>
      </c>
      <c r="J31" s="79">
        <v>-3012.1977488587891</v>
      </c>
      <c r="K31" s="79">
        <v>-3040.5308814664459</v>
      </c>
      <c r="L31" s="79">
        <v>-2979.855072529203</v>
      </c>
      <c r="M31" s="79">
        <v>-2988.9594159379712</v>
      </c>
      <c r="N31" s="79">
        <v>-2977.1735524595151</v>
      </c>
      <c r="O31" s="79">
        <v>-2959.1685091630179</v>
      </c>
      <c r="P31" s="79">
        <v>-2937.559333560132</v>
      </c>
      <c r="Q31" s="79">
        <v>-2908.785225446441</v>
      </c>
      <c r="R31" s="79">
        <v>-2885.8104447493952</v>
      </c>
      <c r="S31" s="79">
        <v>-2898.3735482603943</v>
      </c>
      <c r="T31" s="79">
        <v>-2911.1209099308726</v>
      </c>
      <c r="U31" s="79">
        <v>-2922.5982367765841</v>
      </c>
      <c r="V31" s="79">
        <v>-2934.1597145213486</v>
      </c>
      <c r="W31" s="79">
        <v>-2938.031464211389</v>
      </c>
      <c r="X31" s="79">
        <v>-2942.2952152752509</v>
      </c>
      <c r="Y31" s="79">
        <v>-2946.5959927704866</v>
      </c>
      <c r="Z31" s="79">
        <v>-2950.8783960319556</v>
      </c>
      <c r="AA31" s="79">
        <v>-2955.185715128192</v>
      </c>
      <c r="AB31" s="79">
        <v>-2953.6675850978108</v>
      </c>
      <c r="AC31" s="79">
        <v>-2952.3393791717153</v>
      </c>
      <c r="AD31" s="79">
        <v>-2950.9967528270477</v>
      </c>
      <c r="AE31" s="79">
        <v>-2949.6392045762386</v>
      </c>
      <c r="AF31" s="79">
        <v>-2948.3066972215706</v>
      </c>
      <c r="AG31" s="79">
        <v>-2943.3498243912941</v>
      </c>
      <c r="AH31" s="79">
        <v>-2938.5121455538738</v>
      </c>
      <c r="AI31" s="79">
        <v>-2933.6706174349879</v>
      </c>
      <c r="AJ31" s="79">
        <v>-2928.8300165109067</v>
      </c>
      <c r="AK31" s="79">
        <v>-2923.9897283754358</v>
      </c>
      <c r="AL31" s="79">
        <v>-2919.3726949593374</v>
      </c>
      <c r="AM31" s="79">
        <v>-2911.6835082098632</v>
      </c>
      <c r="AN31" s="79">
        <v>-2903.9787503232842</v>
      </c>
      <c r="AO31" s="79">
        <v>-2896.2929147123814</v>
      </c>
      <c r="AP31" s="79">
        <v>-2888.5928440371931</v>
      </c>
      <c r="AQ31" s="8"/>
    </row>
    <row r="32" spans="2:43">
      <c r="B32" s="5"/>
      <c r="F32" s="44" t="s">
        <v>62</v>
      </c>
      <c r="G32" s="78">
        <f t="shared" si="5"/>
        <v>-101155.90946010857</v>
      </c>
      <c r="H32" s="79">
        <v>-2890.1688417173891</v>
      </c>
      <c r="I32" s="79">
        <v>-2890.1688417173891</v>
      </c>
      <c r="J32" s="79">
        <v>-2890.1688417173891</v>
      </c>
      <c r="K32" s="79">
        <v>-2890.1688417173891</v>
      </c>
      <c r="L32" s="79">
        <v>-2890.1688417173891</v>
      </c>
      <c r="M32" s="79">
        <v>-2890.1688417173891</v>
      </c>
      <c r="N32" s="79">
        <v>-2890.1688417173891</v>
      </c>
      <c r="O32" s="79">
        <v>-2890.1688417173891</v>
      </c>
      <c r="P32" s="79">
        <v>-2890.1688417173891</v>
      </c>
      <c r="Q32" s="79">
        <v>-2890.1688417173891</v>
      </c>
      <c r="R32" s="79">
        <v>-2890.1688417173891</v>
      </c>
      <c r="S32" s="79">
        <v>-2890.1688417173891</v>
      </c>
      <c r="T32" s="79">
        <v>-2890.1688417173891</v>
      </c>
      <c r="U32" s="79">
        <v>-2890.1688417173891</v>
      </c>
      <c r="V32" s="79">
        <v>-2890.1688417173891</v>
      </c>
      <c r="W32" s="79">
        <v>-2890.1688417173891</v>
      </c>
      <c r="X32" s="79">
        <v>-2890.1688417173891</v>
      </c>
      <c r="Y32" s="79">
        <v>-2890.1688417173891</v>
      </c>
      <c r="Z32" s="79">
        <v>-2890.1688417173891</v>
      </c>
      <c r="AA32" s="79">
        <v>-2890.1688417173891</v>
      </c>
      <c r="AB32" s="79">
        <v>-2890.1688417173891</v>
      </c>
      <c r="AC32" s="79">
        <v>-2890.1688417173891</v>
      </c>
      <c r="AD32" s="79">
        <v>-2890.1688417173891</v>
      </c>
      <c r="AE32" s="79">
        <v>-2890.1688417173891</v>
      </c>
      <c r="AF32" s="79">
        <v>-2890.1688417173891</v>
      </c>
      <c r="AG32" s="79">
        <v>-2890.1688417173891</v>
      </c>
      <c r="AH32" s="79">
        <v>-2890.1688417173891</v>
      </c>
      <c r="AI32" s="79">
        <v>-2890.1688417173891</v>
      </c>
      <c r="AJ32" s="79">
        <v>-2890.1688417173891</v>
      </c>
      <c r="AK32" s="79">
        <v>-2890.1688417173891</v>
      </c>
      <c r="AL32" s="79">
        <v>-2890.1688417173891</v>
      </c>
      <c r="AM32" s="79">
        <v>-2890.1688417173891</v>
      </c>
      <c r="AN32" s="79">
        <v>-2890.1688417173891</v>
      </c>
      <c r="AO32" s="79">
        <v>-2890.1688417173891</v>
      </c>
      <c r="AP32" s="79">
        <v>-2890.1688417173891</v>
      </c>
      <c r="AQ32" s="8"/>
    </row>
    <row r="33" spans="2:43">
      <c r="B33" s="5"/>
      <c r="F33" s="44" t="s">
        <v>63</v>
      </c>
      <c r="G33" s="78">
        <f t="shared" si="5"/>
        <v>-1267436.7245754863</v>
      </c>
      <c r="H33" s="79">
        <v>-19767.679466216294</v>
      </c>
      <c r="I33" s="79">
        <v>-20230.419791415268</v>
      </c>
      <c r="J33" s="79">
        <v>-23031.467916430876</v>
      </c>
      <c r="K33" s="79">
        <v>-25999.514351292433</v>
      </c>
      <c r="L33" s="79">
        <v>-29534.975491380872</v>
      </c>
      <c r="M33" s="79">
        <v>-32931.535276005139</v>
      </c>
      <c r="N33" s="79">
        <v>-35456.53657025643</v>
      </c>
      <c r="O33" s="79">
        <v>-35686.033440085623</v>
      </c>
      <c r="P33" s="79">
        <v>-36062.104244779468</v>
      </c>
      <c r="Q33" s="79">
        <v>-36097.463637778652</v>
      </c>
      <c r="R33" s="79">
        <v>-36223.538257833919</v>
      </c>
      <c r="S33" s="79">
        <v>-37017.001228120942</v>
      </c>
      <c r="T33" s="79">
        <v>-37816.864242139593</v>
      </c>
      <c r="U33" s="79">
        <v>-38603.75432141278</v>
      </c>
      <c r="V33" s="79">
        <v>-39396.344052759072</v>
      </c>
      <c r="W33" s="79">
        <v>-39442.285685735478</v>
      </c>
      <c r="X33" s="79">
        <v>-39488.294543507858</v>
      </c>
      <c r="Y33" s="79">
        <v>-39534.208717234651</v>
      </c>
      <c r="Z33" s="79">
        <v>-39580.202069920211</v>
      </c>
      <c r="AA33" s="79">
        <v>-39626.161744082812</v>
      </c>
      <c r="AB33" s="79">
        <v>-39593.854368039691</v>
      </c>
      <c r="AC33" s="79">
        <v>-39561.541218573475</v>
      </c>
      <c r="AD33" s="79">
        <v>-39529.236931873631</v>
      </c>
      <c r="AE33" s="79">
        <v>-39496.980663478447</v>
      </c>
      <c r="AF33" s="79">
        <v>-39464.661764705386</v>
      </c>
      <c r="AG33" s="79">
        <v>-39364.207838177521</v>
      </c>
      <c r="AH33" s="79">
        <v>-39263.731451353589</v>
      </c>
      <c r="AI33" s="79">
        <v>-39163.260074162798</v>
      </c>
      <c r="AJ33" s="79">
        <v>-39062.84142710633</v>
      </c>
      <c r="AK33" s="79">
        <v>-38962.400791126915</v>
      </c>
      <c r="AL33" s="79">
        <v>-38804.80748791599</v>
      </c>
      <c r="AM33" s="79">
        <v>-38647.168033172224</v>
      </c>
      <c r="AN33" s="79">
        <v>-38489.522392173531</v>
      </c>
      <c r="AO33" s="79">
        <v>-38331.88587241307</v>
      </c>
      <c r="AP33" s="79">
        <v>-38174.239212825159</v>
      </c>
      <c r="AQ33" s="8"/>
    </row>
    <row r="34" spans="2:43">
      <c r="B34" s="5"/>
      <c r="F34" s="44" t="s">
        <v>92</v>
      </c>
      <c r="G34" s="78">
        <f t="shared" si="5"/>
        <v>-5799867.3479732852</v>
      </c>
      <c r="H34" s="79">
        <v>0</v>
      </c>
      <c r="I34" s="79">
        <v>-216019.44486845261</v>
      </c>
      <c r="J34" s="79">
        <v>-207618.49956585874</v>
      </c>
      <c r="K34" s="79">
        <v>-230417.29141009774</v>
      </c>
      <c r="L34" s="79">
        <v>-252101.72555869806</v>
      </c>
      <c r="M34" s="79">
        <v>-274258.94657186733</v>
      </c>
      <c r="N34" s="79">
        <v>-291032.09965352388</v>
      </c>
      <c r="O34" s="79">
        <v>-288786.82989035361</v>
      </c>
      <c r="P34" s="79">
        <v>-265451.44008944673</v>
      </c>
      <c r="Q34" s="79">
        <v>-243476.93735505454</v>
      </c>
      <c r="R34" s="79">
        <v>-220354.52538747422</v>
      </c>
      <c r="S34" s="79">
        <v>-198388.98565079737</v>
      </c>
      <c r="T34" s="79">
        <v>-180496.94677947904</v>
      </c>
      <c r="U34" s="79">
        <v>-162429.64842909481</v>
      </c>
      <c r="V34" s="79">
        <v>-144107.77561540413</v>
      </c>
      <c r="W34" s="79">
        <v>-125622.29082550132</v>
      </c>
      <c r="X34" s="79">
        <v>-125772.85175685259</v>
      </c>
      <c r="Y34" s="79">
        <v>-125923.62941635307</v>
      </c>
      <c r="Z34" s="79">
        <v>-126074.10277727805</v>
      </c>
      <c r="AA34" s="79">
        <v>-126224.8238626956</v>
      </c>
      <c r="AB34" s="79">
        <v>-126375.44527044264</v>
      </c>
      <c r="AC34" s="79">
        <v>-126275.6166883402</v>
      </c>
      <c r="AD34" s="79">
        <v>-126175.75498905499</v>
      </c>
      <c r="AE34" s="79">
        <v>-126075.92915679817</v>
      </c>
      <c r="AF34" s="79">
        <v>-125976.26650465978</v>
      </c>
      <c r="AG34" s="79">
        <v>-125876.38639595523</v>
      </c>
      <c r="AH34" s="79">
        <v>-125558.77094358741</v>
      </c>
      <c r="AI34" s="79">
        <v>-125241.0806800311</v>
      </c>
      <c r="AJ34" s="79">
        <v>-124923.39953343966</v>
      </c>
      <c r="AK34" s="79">
        <v>-124605.89955314365</v>
      </c>
      <c r="AL34" s="79">
        <v>-124288.30904431874</v>
      </c>
      <c r="AM34" s="79">
        <v>-123788.02526962291</v>
      </c>
      <c r="AN34" s="79">
        <v>-123287.59186039935</v>
      </c>
      <c r="AO34" s="79">
        <v>-122787.12461013952</v>
      </c>
      <c r="AP34" s="79">
        <v>-244072.95200906834</v>
      </c>
      <c r="AQ34" s="8"/>
    </row>
    <row r="35" spans="2:43" ht="5.0999999999999996" customHeight="1">
      <c r="B35" s="5"/>
      <c r="F35" s="9"/>
      <c r="G35" s="21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8"/>
    </row>
    <row r="36" spans="2:43" s="46" customFormat="1">
      <c r="B36" s="26"/>
      <c r="F36" s="10" t="s">
        <v>16</v>
      </c>
      <c r="G36" s="78">
        <f t="shared" si="5"/>
        <v>12379145.183086462</v>
      </c>
      <c r="H36" s="78">
        <f>SUM(H19,H21)</f>
        <v>143451.65133382624</v>
      </c>
      <c r="I36" s="78">
        <f t="shared" ref="I36:AP36" si="7">SUM(I19,I21)</f>
        <v>-68051.873611626565</v>
      </c>
      <c r="J36" s="78">
        <f t="shared" si="7"/>
        <v>30628.60757784592</v>
      </c>
      <c r="K36" s="78">
        <f t="shared" si="7"/>
        <v>98700.24499615957</v>
      </c>
      <c r="L36" s="78">
        <f t="shared" si="7"/>
        <v>199030.56442051486</v>
      </c>
      <c r="M36" s="78">
        <f t="shared" si="7"/>
        <v>277836.12873235461</v>
      </c>
      <c r="N36" s="78">
        <f t="shared" si="7"/>
        <v>325320.01174127567</v>
      </c>
      <c r="O36" s="78">
        <f t="shared" si="7"/>
        <v>315009.85669633071</v>
      </c>
      <c r="P36" s="78">
        <f t="shared" si="7"/>
        <v>330380.01632931898</v>
      </c>
      <c r="Q36" s="78">
        <f t="shared" si="7"/>
        <v>336111.85395753745</v>
      </c>
      <c r="R36" s="78">
        <f t="shared" si="7"/>
        <v>345184.61232122162</v>
      </c>
      <c r="S36" s="78">
        <f t="shared" si="7"/>
        <v>367191.17665594886</v>
      </c>
      <c r="T36" s="78">
        <f t="shared" si="7"/>
        <v>385333.80283754575</v>
      </c>
      <c r="U36" s="78">
        <f t="shared" si="7"/>
        <v>402982.79346101615</v>
      </c>
      <c r="V36" s="78">
        <f t="shared" si="7"/>
        <v>420910.45220527262</v>
      </c>
      <c r="W36" s="78">
        <f t="shared" si="7"/>
        <v>438436.8901079254</v>
      </c>
      <c r="X36" s="78">
        <f t="shared" si="7"/>
        <v>438191.05409621447</v>
      </c>
      <c r="Y36" s="78">
        <f t="shared" si="7"/>
        <v>438011.96284742642</v>
      </c>
      <c r="Z36" s="78">
        <f t="shared" si="7"/>
        <v>437901.1110854086</v>
      </c>
      <c r="AA36" s="78">
        <f t="shared" si="7"/>
        <v>437841.35871058062</v>
      </c>
      <c r="AB36" s="78">
        <f t="shared" si="7"/>
        <v>436634.65290976234</v>
      </c>
      <c r="AC36" s="78">
        <f t="shared" si="7"/>
        <v>435689.65985947277</v>
      </c>
      <c r="AD36" s="78">
        <f t="shared" si="7"/>
        <v>434807.33829944476</v>
      </c>
      <c r="AE36" s="78">
        <f t="shared" si="7"/>
        <v>433977.13671683439</v>
      </c>
      <c r="AF36" s="78">
        <f t="shared" si="7"/>
        <v>433178.16648330644</v>
      </c>
      <c r="AG36" s="78">
        <f t="shared" si="7"/>
        <v>431145.03351975733</v>
      </c>
      <c r="AH36" s="78">
        <f t="shared" si="7"/>
        <v>429342.34573165118</v>
      </c>
      <c r="AI36" s="78">
        <f t="shared" si="7"/>
        <v>427594.53332649078</v>
      </c>
      <c r="AJ36" s="78">
        <f t="shared" si="7"/>
        <v>425892.88504658034</v>
      </c>
      <c r="AK36" s="78">
        <f t="shared" si="7"/>
        <v>424237.17342817225</v>
      </c>
      <c r="AL36" s="78">
        <f t="shared" si="7"/>
        <v>420967.2930130997</v>
      </c>
      <c r="AM36" s="78">
        <f t="shared" si="7"/>
        <v>418508.90076721704</v>
      </c>
      <c r="AN36" s="78">
        <f t="shared" si="7"/>
        <v>416190.72305452777</v>
      </c>
      <c r="AO36" s="78">
        <f t="shared" si="7"/>
        <v>414098.69212507352</v>
      </c>
      <c r="AP36" s="78">
        <f t="shared" si="7"/>
        <v>296478.37230297644</v>
      </c>
      <c r="AQ36" s="13"/>
    </row>
    <row r="37" spans="2:43" ht="5.0999999999999996" customHeight="1">
      <c r="B37" s="5"/>
      <c r="F37" s="9"/>
      <c r="G37" s="21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"/>
    </row>
    <row r="38" spans="2:43">
      <c r="B38" s="5"/>
      <c r="F38" s="9" t="s">
        <v>91</v>
      </c>
      <c r="G38" s="78">
        <f t="shared" si="5"/>
        <v>-2612486.1744275512</v>
      </c>
      <c r="H38" s="79">
        <v>-34197.74206538251</v>
      </c>
      <c r="I38" s="79">
        <v>-38026.423018837369</v>
      </c>
      <c r="J38" s="79">
        <v>-63342.713818044082</v>
      </c>
      <c r="K38" s="79">
        <v>-81682.67132241567</v>
      </c>
      <c r="L38" s="79">
        <v>-104649.18277747021</v>
      </c>
      <c r="M38" s="79">
        <v>-127226.31620547602</v>
      </c>
      <c r="N38" s="79">
        <v>-135046.52467835144</v>
      </c>
      <c r="O38" s="79">
        <v>-131433.9337157071</v>
      </c>
      <c r="P38" s="79">
        <v>-127962.15485828312</v>
      </c>
      <c r="Q38" s="79">
        <v>-122355.63631094342</v>
      </c>
      <c r="R38" s="79">
        <v>-116573.98432559661</v>
      </c>
      <c r="S38" s="79">
        <v>-112867.85241728707</v>
      </c>
      <c r="T38" s="79">
        <v>-109718.66046802312</v>
      </c>
      <c r="U38" s="79">
        <v>-103623.58560397706</v>
      </c>
      <c r="V38" s="79">
        <v>-98142.020634428874</v>
      </c>
      <c r="W38" s="79">
        <v>-90606.003459782252</v>
      </c>
      <c r="X38" s="79">
        <v>-83919.848988376529</v>
      </c>
      <c r="Y38" s="79">
        <v>-78067.542136333388</v>
      </c>
      <c r="Z38" s="79">
        <v>-72894.297700351075</v>
      </c>
      <c r="AA38" s="79">
        <v>-68340.241472576075</v>
      </c>
      <c r="AB38" s="79">
        <v>-63260.761224683934</v>
      </c>
      <c r="AC38" s="79">
        <v>-58810.211358822875</v>
      </c>
      <c r="AD38" s="79">
        <v>-55007.847760865865</v>
      </c>
      <c r="AE38" s="79">
        <v>-51727.354191357583</v>
      </c>
      <c r="AF38" s="79">
        <v>-48861.274960512994</v>
      </c>
      <c r="AG38" s="79">
        <v>-45997.100321071979</v>
      </c>
      <c r="AH38" s="79">
        <v>-43627.476395618789</v>
      </c>
      <c r="AI38" s="79">
        <v>-41843.302729856448</v>
      </c>
      <c r="AJ38" s="79">
        <v>-40551.659064492727</v>
      </c>
      <c r="AK38" s="79">
        <v>-39767.54978395623</v>
      </c>
      <c r="AL38" s="79">
        <v>-39191.607776010453</v>
      </c>
      <c r="AM38" s="79">
        <v>-39458.665943241795</v>
      </c>
      <c r="AN38" s="79">
        <v>-41223.738244762644</v>
      </c>
      <c r="AO38" s="79">
        <v>-45484.566680442949</v>
      </c>
      <c r="AP38" s="79">
        <v>-56995.72201421162</v>
      </c>
      <c r="AQ38" s="8"/>
    </row>
    <row r="39" spans="2:43" ht="5.0999999999999996" customHeight="1">
      <c r="B39" s="5"/>
      <c r="F39" s="9"/>
      <c r="G39" s="21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"/>
    </row>
    <row r="40" spans="2:43" s="46" customFormat="1">
      <c r="B40" s="26"/>
      <c r="F40" s="10" t="s">
        <v>17</v>
      </c>
      <c r="G40" s="78">
        <f t="shared" si="5"/>
        <v>9766659.0086589139</v>
      </c>
      <c r="H40" s="78">
        <f>SUM(H36,H38)</f>
        <v>109253.90926844373</v>
      </c>
      <c r="I40" s="78">
        <f t="shared" ref="I40:AJ40" si="8">SUM(I36,I38)</f>
        <v>-106078.29663046394</v>
      </c>
      <c r="J40" s="78">
        <f t="shared" si="8"/>
        <v>-32714.106240198162</v>
      </c>
      <c r="K40" s="78">
        <f t="shared" si="8"/>
        <v>17017.5736737439</v>
      </c>
      <c r="L40" s="78">
        <f t="shared" si="8"/>
        <v>94381.381643044646</v>
      </c>
      <c r="M40" s="78">
        <f t="shared" si="8"/>
        <v>150609.81252687861</v>
      </c>
      <c r="N40" s="78">
        <f t="shared" si="8"/>
        <v>190273.48706292422</v>
      </c>
      <c r="O40" s="78">
        <f t="shared" si="8"/>
        <v>183575.92298062361</v>
      </c>
      <c r="P40" s="78">
        <f t="shared" si="8"/>
        <v>202417.86147103587</v>
      </c>
      <c r="Q40" s="78">
        <f t="shared" si="8"/>
        <v>213756.21764659404</v>
      </c>
      <c r="R40" s="78">
        <f t="shared" si="8"/>
        <v>228610.62799562502</v>
      </c>
      <c r="S40" s="78">
        <f t="shared" si="8"/>
        <v>254323.32423866179</v>
      </c>
      <c r="T40" s="78">
        <f t="shared" si="8"/>
        <v>275615.1423695226</v>
      </c>
      <c r="U40" s="78">
        <f t="shared" si="8"/>
        <v>299359.20785703906</v>
      </c>
      <c r="V40" s="78">
        <f t="shared" si="8"/>
        <v>322768.43157084374</v>
      </c>
      <c r="W40" s="78">
        <f t="shared" si="8"/>
        <v>347830.88664814318</v>
      </c>
      <c r="X40" s="78">
        <f t="shared" si="8"/>
        <v>354271.20510783792</v>
      </c>
      <c r="Y40" s="78">
        <f t="shared" si="8"/>
        <v>359944.420711093</v>
      </c>
      <c r="Z40" s="78">
        <f t="shared" si="8"/>
        <v>365006.8133850575</v>
      </c>
      <c r="AA40" s="78">
        <f t="shared" si="8"/>
        <v>369501.11723800458</v>
      </c>
      <c r="AB40" s="78">
        <f t="shared" si="8"/>
        <v>373373.89168507839</v>
      </c>
      <c r="AC40" s="78">
        <f t="shared" si="8"/>
        <v>376879.44850064989</v>
      </c>
      <c r="AD40" s="78">
        <f t="shared" si="8"/>
        <v>379799.49053857889</v>
      </c>
      <c r="AE40" s="78">
        <f t="shared" si="8"/>
        <v>382249.78252547682</v>
      </c>
      <c r="AF40" s="78">
        <f t="shared" si="8"/>
        <v>384316.89152279345</v>
      </c>
      <c r="AG40" s="78">
        <f t="shared" si="8"/>
        <v>385147.93319868535</v>
      </c>
      <c r="AH40" s="78">
        <f t="shared" si="8"/>
        <v>385714.86933603237</v>
      </c>
      <c r="AI40" s="78">
        <f t="shared" si="8"/>
        <v>385751.23059663433</v>
      </c>
      <c r="AJ40" s="78">
        <f t="shared" si="8"/>
        <v>385341.22598208761</v>
      </c>
      <c r="AK40" s="78">
        <f t="shared" ref="AK40:AP40" si="9">SUM(AK36,AK38)</f>
        <v>384469.62364421599</v>
      </c>
      <c r="AL40" s="78">
        <f t="shared" si="9"/>
        <v>381775.68523708923</v>
      </c>
      <c r="AM40" s="78">
        <f t="shared" si="9"/>
        <v>379050.23482397525</v>
      </c>
      <c r="AN40" s="78">
        <f t="shared" si="9"/>
        <v>374966.98480976513</v>
      </c>
      <c r="AO40" s="78">
        <f t="shared" si="9"/>
        <v>368614.12544463057</v>
      </c>
      <c r="AP40" s="78">
        <f t="shared" si="9"/>
        <v>239482.65028876482</v>
      </c>
      <c r="AQ40" s="13"/>
    </row>
    <row r="41" spans="2:43" ht="5.0999999999999996" customHeight="1">
      <c r="B41" s="5"/>
      <c r="F41" s="9"/>
      <c r="G41" s="21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"/>
    </row>
    <row r="42" spans="2:43">
      <c r="B42" s="5"/>
      <c r="F42" s="9" t="s">
        <v>18</v>
      </c>
      <c r="G42" s="78">
        <f t="shared" si="5"/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0</v>
      </c>
      <c r="AA42" s="79">
        <v>0</v>
      </c>
      <c r="AB42" s="79">
        <v>0</v>
      </c>
      <c r="AC42" s="79">
        <v>0</v>
      </c>
      <c r="AD42" s="79">
        <v>0</v>
      </c>
      <c r="AE42" s="79">
        <v>0</v>
      </c>
      <c r="AF42" s="79">
        <v>0</v>
      </c>
      <c r="AG42" s="79">
        <v>0</v>
      </c>
      <c r="AH42" s="79">
        <v>0</v>
      </c>
      <c r="AI42" s="79">
        <v>0</v>
      </c>
      <c r="AJ42" s="79">
        <v>0</v>
      </c>
      <c r="AK42" s="79">
        <v>0</v>
      </c>
      <c r="AL42" s="79">
        <v>0</v>
      </c>
      <c r="AM42" s="79">
        <v>0</v>
      </c>
      <c r="AN42" s="79">
        <v>0</v>
      </c>
      <c r="AO42" s="79">
        <v>0</v>
      </c>
      <c r="AP42" s="79">
        <v>0</v>
      </c>
      <c r="AQ42" s="8"/>
    </row>
    <row r="43" spans="2:43" ht="5.0999999999999996" customHeight="1">
      <c r="B43" s="5"/>
      <c r="F43" s="9"/>
      <c r="G43" s="21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"/>
    </row>
    <row r="44" spans="2:43" s="46" customFormat="1">
      <c r="B44" s="26"/>
      <c r="F44" s="10" t="s">
        <v>19</v>
      </c>
      <c r="G44" s="78">
        <f t="shared" si="5"/>
        <v>9766659.0086589139</v>
      </c>
      <c r="H44" s="78">
        <f>SUM(H40,H42)</f>
        <v>109253.90926844373</v>
      </c>
      <c r="I44" s="78">
        <f t="shared" ref="I44:AJ44" si="10">SUM(I40,I42)</f>
        <v>-106078.29663046394</v>
      </c>
      <c r="J44" s="78">
        <f t="shared" si="10"/>
        <v>-32714.106240198162</v>
      </c>
      <c r="K44" s="78">
        <f t="shared" si="10"/>
        <v>17017.5736737439</v>
      </c>
      <c r="L44" s="78">
        <f t="shared" si="10"/>
        <v>94381.381643044646</v>
      </c>
      <c r="M44" s="78">
        <f t="shared" si="10"/>
        <v>150609.81252687861</v>
      </c>
      <c r="N44" s="78">
        <f t="shared" si="10"/>
        <v>190273.48706292422</v>
      </c>
      <c r="O44" s="78">
        <f t="shared" si="10"/>
        <v>183575.92298062361</v>
      </c>
      <c r="P44" s="78">
        <f t="shared" si="10"/>
        <v>202417.86147103587</v>
      </c>
      <c r="Q44" s="78">
        <f t="shared" si="10"/>
        <v>213756.21764659404</v>
      </c>
      <c r="R44" s="78">
        <f t="shared" si="10"/>
        <v>228610.62799562502</v>
      </c>
      <c r="S44" s="78">
        <f t="shared" si="10"/>
        <v>254323.32423866179</v>
      </c>
      <c r="T44" s="78">
        <f t="shared" si="10"/>
        <v>275615.1423695226</v>
      </c>
      <c r="U44" s="78">
        <f t="shared" si="10"/>
        <v>299359.20785703906</v>
      </c>
      <c r="V44" s="78">
        <f t="shared" si="10"/>
        <v>322768.43157084374</v>
      </c>
      <c r="W44" s="78">
        <f t="shared" si="10"/>
        <v>347830.88664814318</v>
      </c>
      <c r="X44" s="78">
        <f t="shared" si="10"/>
        <v>354271.20510783792</v>
      </c>
      <c r="Y44" s="78">
        <f t="shared" si="10"/>
        <v>359944.420711093</v>
      </c>
      <c r="Z44" s="78">
        <f t="shared" si="10"/>
        <v>365006.8133850575</v>
      </c>
      <c r="AA44" s="78">
        <f t="shared" si="10"/>
        <v>369501.11723800458</v>
      </c>
      <c r="AB44" s="78">
        <f t="shared" si="10"/>
        <v>373373.89168507839</v>
      </c>
      <c r="AC44" s="78">
        <f t="shared" si="10"/>
        <v>376879.44850064989</v>
      </c>
      <c r="AD44" s="78">
        <f t="shared" si="10"/>
        <v>379799.49053857889</v>
      </c>
      <c r="AE44" s="78">
        <f t="shared" si="10"/>
        <v>382249.78252547682</v>
      </c>
      <c r="AF44" s="78">
        <f t="shared" si="10"/>
        <v>384316.89152279345</v>
      </c>
      <c r="AG44" s="78">
        <f t="shared" si="10"/>
        <v>385147.93319868535</v>
      </c>
      <c r="AH44" s="78">
        <f t="shared" si="10"/>
        <v>385714.86933603237</v>
      </c>
      <c r="AI44" s="78">
        <f t="shared" si="10"/>
        <v>385751.23059663433</v>
      </c>
      <c r="AJ44" s="78">
        <f t="shared" si="10"/>
        <v>385341.22598208761</v>
      </c>
      <c r="AK44" s="78">
        <f t="shared" ref="AK44:AP44" si="11">SUM(AK40,AK42)</f>
        <v>384469.62364421599</v>
      </c>
      <c r="AL44" s="78">
        <f t="shared" si="11"/>
        <v>381775.68523708923</v>
      </c>
      <c r="AM44" s="78">
        <f t="shared" si="11"/>
        <v>379050.23482397525</v>
      </c>
      <c r="AN44" s="78">
        <f t="shared" si="11"/>
        <v>374966.98480976513</v>
      </c>
      <c r="AO44" s="78">
        <f t="shared" si="11"/>
        <v>368614.12544463057</v>
      </c>
      <c r="AP44" s="78">
        <f t="shared" si="11"/>
        <v>239482.65028876482</v>
      </c>
      <c r="AQ44" s="13"/>
    </row>
    <row r="45" spans="2:43" ht="5.0999999999999996" customHeight="1">
      <c r="B45" s="5"/>
      <c r="F45" s="9"/>
      <c r="G45" s="21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"/>
    </row>
    <row r="46" spans="2:43">
      <c r="B46" s="5"/>
      <c r="F46" s="9" t="s">
        <v>20</v>
      </c>
      <c r="G46" s="78">
        <f t="shared" si="5"/>
        <v>-3326797.9004197042</v>
      </c>
      <c r="H46" s="79">
        <v>-37146.329151270911</v>
      </c>
      <c r="I46" s="79">
        <v>0</v>
      </c>
      <c r="J46" s="79">
        <v>0</v>
      </c>
      <c r="K46" s="79">
        <v>-4050.1825343511036</v>
      </c>
      <c r="L46" s="79">
        <v>-22462.76883104465</v>
      </c>
      <c r="M46" s="79">
        <v>-35845.135381397115</v>
      </c>
      <c r="N46" s="79">
        <v>-50362.300421096967</v>
      </c>
      <c r="O46" s="79">
        <v>-62415.813813412111</v>
      </c>
      <c r="P46" s="79">
        <v>-68822.072900152198</v>
      </c>
      <c r="Q46" s="79">
        <v>-72677.113999841968</v>
      </c>
      <c r="R46" s="79">
        <v>-77727.613518512502</v>
      </c>
      <c r="S46" s="79">
        <v>-86469.930241145004</v>
      </c>
      <c r="T46" s="79">
        <v>-93709.148405637679</v>
      </c>
      <c r="U46" s="79">
        <v>-101782.13067139327</v>
      </c>
      <c r="V46" s="79">
        <v>-109741.26673408686</v>
      </c>
      <c r="W46" s="79">
        <v>-118262.50146036869</v>
      </c>
      <c r="X46" s="79">
        <v>-120452.2097366649</v>
      </c>
      <c r="Y46" s="79">
        <v>-122381.10304177162</v>
      </c>
      <c r="Z46" s="79">
        <v>-124102.31655091963</v>
      </c>
      <c r="AA46" s="79">
        <v>-125630.37986092156</v>
      </c>
      <c r="AB46" s="79">
        <v>-126947.12317292666</v>
      </c>
      <c r="AC46" s="79">
        <v>-128139.01249022104</v>
      </c>
      <c r="AD46" s="79">
        <v>-129131.82678311682</v>
      </c>
      <c r="AE46" s="79">
        <v>-129964.92605866212</v>
      </c>
      <c r="AF46" s="79">
        <v>-130667.74311774969</v>
      </c>
      <c r="AG46" s="79">
        <v>-130950.29728755302</v>
      </c>
      <c r="AH46" s="79">
        <v>-131143.05557425099</v>
      </c>
      <c r="AI46" s="79">
        <v>-131155.41840285566</v>
      </c>
      <c r="AJ46" s="79">
        <v>-131016.01683390987</v>
      </c>
      <c r="AK46" s="79">
        <v>-130719.67203903351</v>
      </c>
      <c r="AL46" s="79">
        <v>-129803.73298061025</v>
      </c>
      <c r="AM46" s="79">
        <v>-128877.07984015165</v>
      </c>
      <c r="AN46" s="79">
        <v>-127488.77483532007</v>
      </c>
      <c r="AO46" s="79">
        <v>-125328.8026511744</v>
      </c>
      <c r="AP46" s="79">
        <v>-81424.101098180035</v>
      </c>
      <c r="AQ46" s="8"/>
    </row>
    <row r="47" spans="2:43" ht="5.0999999999999996" customHeight="1">
      <c r="B47" s="5"/>
      <c r="F47" s="9"/>
      <c r="G47" s="21"/>
      <c r="H47" s="78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"/>
    </row>
    <row r="48" spans="2:43" s="46" customFormat="1">
      <c r="B48" s="26"/>
      <c r="F48" s="10" t="s">
        <v>21</v>
      </c>
      <c r="G48" s="78">
        <f t="shared" si="5"/>
        <v>6439861.1082392074</v>
      </c>
      <c r="H48" s="78">
        <f>SUM(H44,H46)</f>
        <v>72107.580117172824</v>
      </c>
      <c r="I48" s="78">
        <f t="shared" ref="I48:AJ48" si="12">SUM(I44,I46)</f>
        <v>-106078.29663046394</v>
      </c>
      <c r="J48" s="78">
        <f t="shared" si="12"/>
        <v>-32714.106240198162</v>
      </c>
      <c r="K48" s="78">
        <f t="shared" si="12"/>
        <v>12967.391139392796</v>
      </c>
      <c r="L48" s="78">
        <f t="shared" si="12"/>
        <v>71918.612811999992</v>
      </c>
      <c r="M48" s="78">
        <f t="shared" si="12"/>
        <v>114764.67714548149</v>
      </c>
      <c r="N48" s="78">
        <f t="shared" si="12"/>
        <v>139911.18664182725</v>
      </c>
      <c r="O48" s="78">
        <f t="shared" si="12"/>
        <v>121160.1091672115</v>
      </c>
      <c r="P48" s="78">
        <f t="shared" si="12"/>
        <v>133595.78857088368</v>
      </c>
      <c r="Q48" s="78">
        <f t="shared" si="12"/>
        <v>141079.10364675208</v>
      </c>
      <c r="R48" s="78">
        <f t="shared" si="12"/>
        <v>150883.01447711251</v>
      </c>
      <c r="S48" s="78">
        <f t="shared" si="12"/>
        <v>167853.39399751677</v>
      </c>
      <c r="T48" s="78">
        <f t="shared" si="12"/>
        <v>181905.99396388492</v>
      </c>
      <c r="U48" s="78">
        <f t="shared" si="12"/>
        <v>197577.07718564579</v>
      </c>
      <c r="V48" s="78">
        <f t="shared" si="12"/>
        <v>213027.16483675689</v>
      </c>
      <c r="W48" s="78">
        <f t="shared" si="12"/>
        <v>229568.38518777449</v>
      </c>
      <c r="X48" s="78">
        <f t="shared" si="12"/>
        <v>233818.99537117302</v>
      </c>
      <c r="Y48" s="78">
        <f t="shared" si="12"/>
        <v>237563.31766932138</v>
      </c>
      <c r="Z48" s="78">
        <f t="shared" si="12"/>
        <v>240904.49683413788</v>
      </c>
      <c r="AA48" s="78">
        <f t="shared" si="12"/>
        <v>243870.73737708302</v>
      </c>
      <c r="AB48" s="78">
        <f t="shared" si="12"/>
        <v>246426.76851215173</v>
      </c>
      <c r="AC48" s="78">
        <f t="shared" si="12"/>
        <v>248740.43601042885</v>
      </c>
      <c r="AD48" s="78">
        <f t="shared" si="12"/>
        <v>250667.66375546207</v>
      </c>
      <c r="AE48" s="78">
        <f t="shared" si="12"/>
        <v>252284.8564668147</v>
      </c>
      <c r="AF48" s="78">
        <f t="shared" si="12"/>
        <v>253649.14840504376</v>
      </c>
      <c r="AG48" s="78">
        <f t="shared" si="12"/>
        <v>254197.63591113233</v>
      </c>
      <c r="AH48" s="78">
        <f t="shared" si="12"/>
        <v>254571.81376178138</v>
      </c>
      <c r="AI48" s="78">
        <f t="shared" si="12"/>
        <v>254595.81219377866</v>
      </c>
      <c r="AJ48" s="78">
        <f t="shared" si="12"/>
        <v>254325.20914817773</v>
      </c>
      <c r="AK48" s="78">
        <f t="shared" ref="AK48:AP48" si="13">SUM(AK44,AK46)</f>
        <v>253749.95160518249</v>
      </c>
      <c r="AL48" s="78">
        <f t="shared" si="13"/>
        <v>251971.95225647898</v>
      </c>
      <c r="AM48" s="78">
        <f t="shared" si="13"/>
        <v>250173.1549838236</v>
      </c>
      <c r="AN48" s="78">
        <f t="shared" si="13"/>
        <v>247478.20997444505</v>
      </c>
      <c r="AO48" s="78">
        <f t="shared" si="13"/>
        <v>243285.32279345617</v>
      </c>
      <c r="AP48" s="78">
        <f t="shared" si="13"/>
        <v>158058.5491905848</v>
      </c>
      <c r="AQ48" s="13"/>
    </row>
    <row r="49" spans="2:43" s="21" customFormat="1" ht="12.75">
      <c r="B49" s="5"/>
      <c r="C49" s="9"/>
      <c r="D49" s="9"/>
      <c r="E49" s="10"/>
      <c r="F49" s="9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8"/>
    </row>
    <row r="50" spans="2:43" s="21" customFormat="1" ht="13.5" thickBot="1">
      <c r="B50" s="5"/>
      <c r="C50" s="9"/>
      <c r="D50" s="14" t="s">
        <v>118</v>
      </c>
      <c r="E50" s="14"/>
      <c r="F50" s="14"/>
      <c r="G50" s="19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"/>
    </row>
    <row r="51" spans="2:43" s="21" customFormat="1" ht="13.5" thickTop="1">
      <c r="B51" s="5"/>
      <c r="C51" s="9"/>
      <c r="D51" s="9"/>
      <c r="E51" s="10"/>
      <c r="F51" s="9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8"/>
    </row>
    <row r="52" spans="2:43" s="46" customFormat="1">
      <c r="B52" s="26"/>
      <c r="F52" s="94" t="str">
        <f>F48</f>
        <v>Lucro Líquido</v>
      </c>
      <c r="G52" s="78">
        <f t="shared" ref="G52:G57" si="14">SUM(H52:AP52)</f>
        <v>6439861.1082392074</v>
      </c>
      <c r="H52" s="78">
        <f>H48</f>
        <v>72107.580117172824</v>
      </c>
      <c r="I52" s="78">
        <f t="shared" ref="I52:AP52" si="15">I48</f>
        <v>-106078.29663046394</v>
      </c>
      <c r="J52" s="78">
        <f t="shared" si="15"/>
        <v>-32714.106240198162</v>
      </c>
      <c r="K52" s="78">
        <f t="shared" si="15"/>
        <v>12967.391139392796</v>
      </c>
      <c r="L52" s="78">
        <f t="shared" si="15"/>
        <v>71918.612811999992</v>
      </c>
      <c r="M52" s="78">
        <f t="shared" si="15"/>
        <v>114764.67714548149</v>
      </c>
      <c r="N52" s="78">
        <f t="shared" si="15"/>
        <v>139911.18664182725</v>
      </c>
      <c r="O52" s="78">
        <f t="shared" si="15"/>
        <v>121160.1091672115</v>
      </c>
      <c r="P52" s="78">
        <f t="shared" si="15"/>
        <v>133595.78857088368</v>
      </c>
      <c r="Q52" s="78">
        <f t="shared" si="15"/>
        <v>141079.10364675208</v>
      </c>
      <c r="R52" s="78">
        <f t="shared" si="15"/>
        <v>150883.01447711251</v>
      </c>
      <c r="S52" s="78">
        <f t="shared" si="15"/>
        <v>167853.39399751677</v>
      </c>
      <c r="T52" s="78">
        <f t="shared" si="15"/>
        <v>181905.99396388492</v>
      </c>
      <c r="U52" s="78">
        <f t="shared" si="15"/>
        <v>197577.07718564579</v>
      </c>
      <c r="V52" s="78">
        <f t="shared" si="15"/>
        <v>213027.16483675689</v>
      </c>
      <c r="W52" s="78">
        <f t="shared" si="15"/>
        <v>229568.38518777449</v>
      </c>
      <c r="X52" s="78">
        <f t="shared" si="15"/>
        <v>233818.99537117302</v>
      </c>
      <c r="Y52" s="78">
        <f t="shared" si="15"/>
        <v>237563.31766932138</v>
      </c>
      <c r="Z52" s="78">
        <f t="shared" si="15"/>
        <v>240904.49683413788</v>
      </c>
      <c r="AA52" s="78">
        <f t="shared" si="15"/>
        <v>243870.73737708302</v>
      </c>
      <c r="AB52" s="78">
        <f t="shared" si="15"/>
        <v>246426.76851215173</v>
      </c>
      <c r="AC52" s="78">
        <f t="shared" si="15"/>
        <v>248740.43601042885</v>
      </c>
      <c r="AD52" s="78">
        <f t="shared" si="15"/>
        <v>250667.66375546207</v>
      </c>
      <c r="AE52" s="78">
        <f t="shared" si="15"/>
        <v>252284.8564668147</v>
      </c>
      <c r="AF52" s="78">
        <f t="shared" si="15"/>
        <v>253649.14840504376</v>
      </c>
      <c r="AG52" s="78">
        <f t="shared" si="15"/>
        <v>254197.63591113233</v>
      </c>
      <c r="AH52" s="78">
        <f t="shared" si="15"/>
        <v>254571.81376178138</v>
      </c>
      <c r="AI52" s="78">
        <f t="shared" si="15"/>
        <v>254595.81219377866</v>
      </c>
      <c r="AJ52" s="78">
        <f t="shared" si="15"/>
        <v>254325.20914817773</v>
      </c>
      <c r="AK52" s="78">
        <f t="shared" si="15"/>
        <v>253749.95160518249</v>
      </c>
      <c r="AL52" s="78">
        <f t="shared" si="15"/>
        <v>251971.95225647898</v>
      </c>
      <c r="AM52" s="78">
        <f t="shared" si="15"/>
        <v>250173.1549838236</v>
      </c>
      <c r="AN52" s="78">
        <f t="shared" si="15"/>
        <v>247478.20997444505</v>
      </c>
      <c r="AO52" s="78">
        <f t="shared" si="15"/>
        <v>243285.32279345617</v>
      </c>
      <c r="AP52" s="78">
        <f t="shared" si="15"/>
        <v>158058.5491905848</v>
      </c>
      <c r="AQ52" s="13"/>
    </row>
    <row r="53" spans="2:43">
      <c r="B53" s="5"/>
      <c r="F53" s="44" t="s">
        <v>94</v>
      </c>
      <c r="G53" s="78">
        <f>SUM(H53:AP53)</f>
        <v>2612486.1744275512</v>
      </c>
      <c r="H53" s="79">
        <f>-H38</f>
        <v>34197.74206538251</v>
      </c>
      <c r="I53" s="79">
        <f t="shared" ref="I53:AP53" si="16">-I38</f>
        <v>38026.423018837369</v>
      </c>
      <c r="J53" s="79">
        <f t="shared" si="16"/>
        <v>63342.713818044082</v>
      </c>
      <c r="K53" s="79">
        <f t="shared" si="16"/>
        <v>81682.67132241567</v>
      </c>
      <c r="L53" s="79">
        <f t="shared" si="16"/>
        <v>104649.18277747021</v>
      </c>
      <c r="M53" s="79">
        <f t="shared" si="16"/>
        <v>127226.31620547602</v>
      </c>
      <c r="N53" s="79">
        <f t="shared" si="16"/>
        <v>135046.52467835144</v>
      </c>
      <c r="O53" s="79">
        <f t="shared" si="16"/>
        <v>131433.9337157071</v>
      </c>
      <c r="P53" s="79">
        <f t="shared" si="16"/>
        <v>127962.15485828312</v>
      </c>
      <c r="Q53" s="79">
        <f t="shared" si="16"/>
        <v>122355.63631094342</v>
      </c>
      <c r="R53" s="79">
        <f t="shared" si="16"/>
        <v>116573.98432559661</v>
      </c>
      <c r="S53" s="79">
        <f t="shared" si="16"/>
        <v>112867.85241728707</v>
      </c>
      <c r="T53" s="79">
        <f t="shared" si="16"/>
        <v>109718.66046802312</v>
      </c>
      <c r="U53" s="79">
        <f t="shared" si="16"/>
        <v>103623.58560397706</v>
      </c>
      <c r="V53" s="79">
        <f t="shared" si="16"/>
        <v>98142.020634428874</v>
      </c>
      <c r="W53" s="79">
        <f t="shared" si="16"/>
        <v>90606.003459782252</v>
      </c>
      <c r="X53" s="79">
        <f t="shared" si="16"/>
        <v>83919.848988376529</v>
      </c>
      <c r="Y53" s="79">
        <f t="shared" si="16"/>
        <v>78067.542136333388</v>
      </c>
      <c r="Z53" s="79">
        <f t="shared" si="16"/>
        <v>72894.297700351075</v>
      </c>
      <c r="AA53" s="79">
        <f t="shared" si="16"/>
        <v>68340.241472576075</v>
      </c>
      <c r="AB53" s="79">
        <f t="shared" si="16"/>
        <v>63260.761224683934</v>
      </c>
      <c r="AC53" s="79">
        <f t="shared" si="16"/>
        <v>58810.211358822875</v>
      </c>
      <c r="AD53" s="79">
        <f t="shared" si="16"/>
        <v>55007.847760865865</v>
      </c>
      <c r="AE53" s="79">
        <f t="shared" si="16"/>
        <v>51727.354191357583</v>
      </c>
      <c r="AF53" s="79">
        <f t="shared" si="16"/>
        <v>48861.274960512994</v>
      </c>
      <c r="AG53" s="79">
        <f t="shared" si="16"/>
        <v>45997.100321071979</v>
      </c>
      <c r="AH53" s="79">
        <f t="shared" si="16"/>
        <v>43627.476395618789</v>
      </c>
      <c r="AI53" s="79">
        <f t="shared" si="16"/>
        <v>41843.302729856448</v>
      </c>
      <c r="AJ53" s="79">
        <f t="shared" si="16"/>
        <v>40551.659064492727</v>
      </c>
      <c r="AK53" s="79">
        <f t="shared" si="16"/>
        <v>39767.54978395623</v>
      </c>
      <c r="AL53" s="79">
        <f t="shared" si="16"/>
        <v>39191.607776010453</v>
      </c>
      <c r="AM53" s="79">
        <f t="shared" si="16"/>
        <v>39458.665943241795</v>
      </c>
      <c r="AN53" s="79">
        <f t="shared" si="16"/>
        <v>41223.738244762644</v>
      </c>
      <c r="AO53" s="79">
        <f t="shared" si="16"/>
        <v>45484.566680442949</v>
      </c>
      <c r="AP53" s="79">
        <f t="shared" si="16"/>
        <v>56995.72201421162</v>
      </c>
      <c r="AQ53" s="8"/>
    </row>
    <row r="54" spans="2:43">
      <c r="B54" s="5"/>
      <c r="F54" s="44" t="s">
        <v>93</v>
      </c>
      <c r="G54" s="78">
        <f>SUM(H54:AP54)</f>
        <v>-5799867.3479732862</v>
      </c>
      <c r="H54" s="79">
        <f>Receita!H148</f>
        <v>-216019.44486845273</v>
      </c>
      <c r="I54" s="79">
        <f>Receita!I148</f>
        <v>-207618.4995658588</v>
      </c>
      <c r="J54" s="79">
        <f>Receita!J148</f>
        <v>-230417.29141009791</v>
      </c>
      <c r="K54" s="79">
        <f>Receita!K148</f>
        <v>-252101.72555869806</v>
      </c>
      <c r="L54" s="79">
        <f>Receita!L148</f>
        <v>-274258.94657186721</v>
      </c>
      <c r="M54" s="79">
        <f>Receita!M148</f>
        <v>-291032.09965352376</v>
      </c>
      <c r="N54" s="79">
        <f>Receita!N148</f>
        <v>-288786.82989035349</v>
      </c>
      <c r="O54" s="79">
        <f>Receita!O148</f>
        <v>-265451.44008944667</v>
      </c>
      <c r="P54" s="79">
        <f>Receita!P148</f>
        <v>-243476.93735505454</v>
      </c>
      <c r="Q54" s="79">
        <f>Receita!Q148</f>
        <v>-220354.52538747431</v>
      </c>
      <c r="R54" s="79">
        <f>Receita!R148</f>
        <v>-198388.98565079743</v>
      </c>
      <c r="S54" s="79">
        <f>Receita!S148</f>
        <v>-180496.94677947901</v>
      </c>
      <c r="T54" s="79">
        <f>Receita!T148</f>
        <v>-162429.64842909493</v>
      </c>
      <c r="U54" s="79">
        <f>Receita!U148</f>
        <v>-144107.77561540416</v>
      </c>
      <c r="V54" s="79">
        <f>Receita!V148</f>
        <v>-125622.29082550123</v>
      </c>
      <c r="W54" s="79">
        <f>Receita!W148</f>
        <v>-125772.85175685244</v>
      </c>
      <c r="X54" s="79">
        <f>Receita!X148</f>
        <v>-125923.62941635294</v>
      </c>
      <c r="Y54" s="79">
        <f>Receita!Y148</f>
        <v>-126074.1027772783</v>
      </c>
      <c r="Z54" s="79">
        <f>Receita!Z148</f>
        <v>-126224.82386269534</v>
      </c>
      <c r="AA54" s="79">
        <f>Receita!AA148</f>
        <v>-126375.44527044251</v>
      </c>
      <c r="AB54" s="79">
        <f>Receita!AB148</f>
        <v>-126275.61668834032</v>
      </c>
      <c r="AC54" s="79">
        <f>Receita!AC148</f>
        <v>-126175.75498905475</v>
      </c>
      <c r="AD54" s="79">
        <f>Receita!AD148</f>
        <v>-126075.92915679826</v>
      </c>
      <c r="AE54" s="79">
        <f>Receita!AE148</f>
        <v>-125976.26650466013</v>
      </c>
      <c r="AF54" s="79">
        <f>Receita!AF148</f>
        <v>-125876.38639595553</v>
      </c>
      <c r="AG54" s="79">
        <f>Receita!AG148</f>
        <v>-125558.77094358753</v>
      </c>
      <c r="AH54" s="79">
        <f>Receita!AH148</f>
        <v>-125241.08068003126</v>
      </c>
      <c r="AI54" s="79">
        <f>Receita!AI148</f>
        <v>-124923.39953343989</v>
      </c>
      <c r="AJ54" s="79">
        <f>Receita!AJ148</f>
        <v>-124605.89955314362</v>
      </c>
      <c r="AK54" s="79">
        <f>Receita!AK148</f>
        <v>-124288.30904431868</v>
      </c>
      <c r="AL54" s="79">
        <f>Receita!AL148</f>
        <v>-123788.02526962302</v>
      </c>
      <c r="AM54" s="79">
        <f>Receita!AM148</f>
        <v>-123287.59186039926</v>
      </c>
      <c r="AN54" s="79">
        <f>Receita!AN148</f>
        <v>-122787.12461013976</v>
      </c>
      <c r="AO54" s="79">
        <f>Receita!AO148</f>
        <v>-122286.70762209702</v>
      </c>
      <c r="AP54" s="79">
        <f>Receita!AP148</f>
        <v>-121786.24438697138</v>
      </c>
      <c r="AQ54" s="8"/>
    </row>
    <row r="55" spans="2:43">
      <c r="B55" s="5"/>
      <c r="F55" s="44" t="s">
        <v>95</v>
      </c>
      <c r="G55" s="78">
        <f>SUM(H55:AP55)</f>
        <v>5799867.3479732852</v>
      </c>
      <c r="H55" s="79">
        <f t="shared" ref="H55:AP55" si="17">-H34</f>
        <v>0</v>
      </c>
      <c r="I55" s="79">
        <f t="shared" si="17"/>
        <v>216019.44486845261</v>
      </c>
      <c r="J55" s="79">
        <f t="shared" si="17"/>
        <v>207618.49956585874</v>
      </c>
      <c r="K55" s="79">
        <f t="shared" si="17"/>
        <v>230417.29141009774</v>
      </c>
      <c r="L55" s="79">
        <f t="shared" si="17"/>
        <v>252101.72555869806</v>
      </c>
      <c r="M55" s="79">
        <f t="shared" si="17"/>
        <v>274258.94657186733</v>
      </c>
      <c r="N55" s="79">
        <f t="shared" si="17"/>
        <v>291032.09965352388</v>
      </c>
      <c r="O55" s="79">
        <f t="shared" si="17"/>
        <v>288786.82989035361</v>
      </c>
      <c r="P55" s="79">
        <f t="shared" si="17"/>
        <v>265451.44008944673</v>
      </c>
      <c r="Q55" s="79">
        <f t="shared" si="17"/>
        <v>243476.93735505454</v>
      </c>
      <c r="R55" s="79">
        <f t="shared" si="17"/>
        <v>220354.52538747422</v>
      </c>
      <c r="S55" s="79">
        <f t="shared" si="17"/>
        <v>198388.98565079737</v>
      </c>
      <c r="T55" s="79">
        <f t="shared" si="17"/>
        <v>180496.94677947904</v>
      </c>
      <c r="U55" s="79">
        <f t="shared" si="17"/>
        <v>162429.64842909481</v>
      </c>
      <c r="V55" s="79">
        <f t="shared" si="17"/>
        <v>144107.77561540413</v>
      </c>
      <c r="W55" s="79">
        <f t="shared" si="17"/>
        <v>125622.29082550132</v>
      </c>
      <c r="X55" s="79">
        <f t="shared" si="17"/>
        <v>125772.85175685259</v>
      </c>
      <c r="Y55" s="79">
        <f t="shared" si="17"/>
        <v>125923.62941635307</v>
      </c>
      <c r="Z55" s="79">
        <f t="shared" si="17"/>
        <v>126074.10277727805</v>
      </c>
      <c r="AA55" s="79">
        <f t="shared" si="17"/>
        <v>126224.8238626956</v>
      </c>
      <c r="AB55" s="79">
        <f t="shared" si="17"/>
        <v>126375.44527044264</v>
      </c>
      <c r="AC55" s="79">
        <f t="shared" si="17"/>
        <v>126275.6166883402</v>
      </c>
      <c r="AD55" s="79">
        <f t="shared" si="17"/>
        <v>126175.75498905499</v>
      </c>
      <c r="AE55" s="79">
        <f t="shared" si="17"/>
        <v>126075.92915679817</v>
      </c>
      <c r="AF55" s="79">
        <f t="shared" si="17"/>
        <v>125976.26650465978</v>
      </c>
      <c r="AG55" s="79">
        <f t="shared" si="17"/>
        <v>125876.38639595523</v>
      </c>
      <c r="AH55" s="79">
        <f t="shared" si="17"/>
        <v>125558.77094358741</v>
      </c>
      <c r="AI55" s="79">
        <f t="shared" si="17"/>
        <v>125241.0806800311</v>
      </c>
      <c r="AJ55" s="79">
        <f t="shared" si="17"/>
        <v>124923.39953343966</v>
      </c>
      <c r="AK55" s="79">
        <f t="shared" si="17"/>
        <v>124605.89955314365</v>
      </c>
      <c r="AL55" s="79">
        <f t="shared" si="17"/>
        <v>124288.30904431874</v>
      </c>
      <c r="AM55" s="79">
        <f t="shared" si="17"/>
        <v>123788.02526962291</v>
      </c>
      <c r="AN55" s="79">
        <f t="shared" si="17"/>
        <v>123287.59186039935</v>
      </c>
      <c r="AO55" s="79">
        <f t="shared" si="17"/>
        <v>122787.12461013952</v>
      </c>
      <c r="AP55" s="79">
        <f t="shared" si="17"/>
        <v>244072.95200906834</v>
      </c>
      <c r="AQ55" s="8"/>
    </row>
    <row r="56" spans="2:43">
      <c r="B56" s="5"/>
      <c r="F56" s="44" t="s">
        <v>23</v>
      </c>
      <c r="G56" s="78">
        <f t="shared" si="14"/>
        <v>-29091.218986523894</v>
      </c>
      <c r="H56" s="79">
        <v>7495.5369349734156</v>
      </c>
      <c r="I56" s="79">
        <v>-3936.7872169160405</v>
      </c>
      <c r="J56" s="79">
        <v>-5734.4215401392576</v>
      </c>
      <c r="K56" s="79">
        <v>-5769.4712938113125</v>
      </c>
      <c r="L56" s="79">
        <v>-7371.3515876788897</v>
      </c>
      <c r="M56" s="79">
        <v>-6722.0235709727085</v>
      </c>
      <c r="N56" s="79">
        <v>-5298.0628900433003</v>
      </c>
      <c r="O56" s="79">
        <v>-828.0869224572732</v>
      </c>
      <c r="P56" s="79">
        <v>-1576.9591791530061</v>
      </c>
      <c r="Q56" s="79">
        <v>-1190.3940853926617</v>
      </c>
      <c r="R56" s="79">
        <v>-1193.6332842518934</v>
      </c>
      <c r="S56" s="79">
        <v>-1785.1177269186569</v>
      </c>
      <c r="T56" s="79">
        <v>-1972.1995569501692</v>
      </c>
      <c r="U56" s="79">
        <v>-1901.8774808274309</v>
      </c>
      <c r="V56" s="79">
        <v>-1958.556968846131</v>
      </c>
      <c r="W56" s="79">
        <v>-281.39598738614313</v>
      </c>
      <c r="X56" s="79">
        <v>-852.93864908027649</v>
      </c>
      <c r="Y56" s="79">
        <v>-873.27650057111987</v>
      </c>
      <c r="Z56" s="79">
        <v>-890.19599783855256</v>
      </c>
      <c r="AA56" s="79">
        <v>-905.3480771077127</v>
      </c>
      <c r="AB56" s="79">
        <v>-837.20648742351568</v>
      </c>
      <c r="AC56" s="79">
        <v>-841.80466282192469</v>
      </c>
      <c r="AD56" s="79">
        <v>-857.26316232122349</v>
      </c>
      <c r="AE56" s="79">
        <v>-869.32667390135691</v>
      </c>
      <c r="AF56" s="79">
        <v>-877.84960760611807</v>
      </c>
      <c r="AG56" s="79">
        <v>-817.98381017719612</v>
      </c>
      <c r="AH56" s="79">
        <v>-820.09602644669644</v>
      </c>
      <c r="AI56" s="79">
        <v>-833.56123084194417</v>
      </c>
      <c r="AJ56" s="79">
        <v>-844.59956788354657</v>
      </c>
      <c r="AK56" s="79">
        <v>-856.66021829577187</v>
      </c>
      <c r="AL56" s="79">
        <v>-779.96088327800612</v>
      </c>
      <c r="AM56" s="79">
        <v>-826.44587422879806</v>
      </c>
      <c r="AN56" s="79">
        <v>-871.64721072487418</v>
      </c>
      <c r="AO56" s="79">
        <v>-951.60927840637441</v>
      </c>
      <c r="AP56" s="79">
        <v>26341.35728920258</v>
      </c>
      <c r="AQ56" s="8"/>
    </row>
    <row r="57" spans="2:43" s="46" customFormat="1">
      <c r="B57" s="26"/>
      <c r="F57" s="10" t="s">
        <v>22</v>
      </c>
      <c r="G57" s="78">
        <f t="shared" si="14"/>
        <v>9023256.0636802334</v>
      </c>
      <c r="H57" s="78">
        <f t="shared" ref="H57:AP57" si="18">SUM(H52:H56)</f>
        <v>-102218.58575092399</v>
      </c>
      <c r="I57" s="78">
        <f t="shared" si="18"/>
        <v>-63587.715525948792</v>
      </c>
      <c r="J57" s="78">
        <f t="shared" si="18"/>
        <v>2095.3941934674949</v>
      </c>
      <c r="K57" s="78">
        <f t="shared" si="18"/>
        <v>67196.157019396836</v>
      </c>
      <c r="L57" s="78">
        <f t="shared" si="18"/>
        <v>147039.22298862215</v>
      </c>
      <c r="M57" s="78">
        <f t="shared" si="18"/>
        <v>218495.81669832839</v>
      </c>
      <c r="N57" s="78">
        <f t="shared" si="18"/>
        <v>271904.91819330578</v>
      </c>
      <c r="O57" s="78">
        <f t="shared" si="18"/>
        <v>275101.34576136828</v>
      </c>
      <c r="P57" s="78">
        <f t="shared" si="18"/>
        <v>281955.48698440596</v>
      </c>
      <c r="Q57" s="78">
        <f t="shared" si="18"/>
        <v>285366.75783988304</v>
      </c>
      <c r="R57" s="78">
        <f t="shared" si="18"/>
        <v>288228.90525513398</v>
      </c>
      <c r="S57" s="78">
        <f t="shared" si="18"/>
        <v>296828.16755920358</v>
      </c>
      <c r="T57" s="78">
        <f t="shared" si="18"/>
        <v>307719.75322534196</v>
      </c>
      <c r="U57" s="78">
        <f t="shared" si="18"/>
        <v>317620.65812248603</v>
      </c>
      <c r="V57" s="78">
        <f t="shared" si="18"/>
        <v>327696.11329224252</v>
      </c>
      <c r="W57" s="78">
        <f t="shared" si="18"/>
        <v>319742.4317288195</v>
      </c>
      <c r="X57" s="78">
        <f t="shared" si="18"/>
        <v>316735.12805096892</v>
      </c>
      <c r="Y57" s="78">
        <f t="shared" si="18"/>
        <v>314607.10994415841</v>
      </c>
      <c r="Z57" s="78">
        <f t="shared" si="18"/>
        <v>312757.87745123304</v>
      </c>
      <c r="AA57" s="78">
        <f t="shared" si="18"/>
        <v>311155.00936480449</v>
      </c>
      <c r="AB57" s="78">
        <f t="shared" si="18"/>
        <v>308950.15183151449</v>
      </c>
      <c r="AC57" s="78">
        <f t="shared" si="18"/>
        <v>306808.70440571522</v>
      </c>
      <c r="AD57" s="78">
        <f t="shared" si="18"/>
        <v>304918.07418626343</v>
      </c>
      <c r="AE57" s="78">
        <f t="shared" si="18"/>
        <v>303242.54663640895</v>
      </c>
      <c r="AF57" s="78">
        <f t="shared" si="18"/>
        <v>301732.45386665489</v>
      </c>
      <c r="AG57" s="78">
        <f t="shared" si="18"/>
        <v>299694.36787439481</v>
      </c>
      <c r="AH57" s="78">
        <f t="shared" si="18"/>
        <v>297696.88439450966</v>
      </c>
      <c r="AI57" s="78">
        <f t="shared" si="18"/>
        <v>295923.23483938433</v>
      </c>
      <c r="AJ57" s="78">
        <f t="shared" si="18"/>
        <v>294349.76862508291</v>
      </c>
      <c r="AK57" s="78">
        <f t="shared" si="18"/>
        <v>292978.43167966796</v>
      </c>
      <c r="AL57" s="78">
        <f t="shared" si="18"/>
        <v>290883.88292390713</v>
      </c>
      <c r="AM57" s="78">
        <f t="shared" si="18"/>
        <v>289305.80846206023</v>
      </c>
      <c r="AN57" s="78">
        <f t="shared" si="18"/>
        <v>288330.76825874241</v>
      </c>
      <c r="AO57" s="78">
        <f t="shared" si="18"/>
        <v>288318.69718353532</v>
      </c>
      <c r="AP57" s="78">
        <f t="shared" si="18"/>
        <v>363682.33611609595</v>
      </c>
      <c r="AQ57" s="13"/>
    </row>
    <row r="58" spans="2:43" ht="5.0999999999999996" customHeight="1">
      <c r="B58" s="5"/>
      <c r="F58" s="9"/>
      <c r="G58" s="21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"/>
    </row>
    <row r="59" spans="2:43">
      <c r="B59" s="5"/>
      <c r="F59" s="44" t="s">
        <v>25</v>
      </c>
      <c r="G59" s="78">
        <f t="shared" ref="G59:G61" si="19">SUM(H59:AP59)</f>
        <v>-2632207</v>
      </c>
      <c r="H59" s="79">
        <f>-SUM(CAPEX!I65,CAPEX!I130)</f>
        <v>0</v>
      </c>
      <c r="I59" s="79">
        <f>-SUM(CAPEX!J65,CAPEX!J130)</f>
        <v>-143774</v>
      </c>
      <c r="J59" s="79">
        <f>-SUM(CAPEX!K65,CAPEX!K130)</f>
        <v>-292953</v>
      </c>
      <c r="K59" s="79">
        <f>-SUM(CAPEX!L65,CAPEX!L130)</f>
        <v>-309379</v>
      </c>
      <c r="L59" s="79">
        <f>-SUM(CAPEX!M65,CAPEX!M130)</f>
        <v>-336207</v>
      </c>
      <c r="M59" s="79">
        <f>-SUM(CAPEX!N65,CAPEX!N130)</f>
        <v>-320911</v>
      </c>
      <c r="N59" s="79">
        <f>-SUM(CAPEX!O65,CAPEX!O130)</f>
        <v>-163193</v>
      </c>
      <c r="O59" s="79">
        <f>-SUM(CAPEX!P65,CAPEX!P130)</f>
        <v>-126541</v>
      </c>
      <c r="P59" s="79">
        <f>-SUM(CAPEX!Q65,CAPEX!Q130)</f>
        <v>-115674</v>
      </c>
      <c r="Q59" s="79">
        <f>-SUM(CAPEX!R65,CAPEX!R130)</f>
        <v>-97387</v>
      </c>
      <c r="R59" s="79">
        <f>-SUM(CAPEX!S65,CAPEX!S130)</f>
        <v>-83431</v>
      </c>
      <c r="S59" s="79">
        <f>-SUM(CAPEX!T65,CAPEX!T130)</f>
        <v>-75663</v>
      </c>
      <c r="T59" s="79">
        <f>-SUM(CAPEX!U65,CAPEX!U130)</f>
        <v>-76454</v>
      </c>
      <c r="U59" s="79">
        <f>-SUM(CAPEX!V65,CAPEX!V130)</f>
        <v>-38287</v>
      </c>
      <c r="V59" s="79">
        <f>-SUM(CAPEX!W65,CAPEX!W130)</f>
        <v>-38129</v>
      </c>
      <c r="W59" s="79">
        <f>-SUM(CAPEX!X65,CAPEX!X130)</f>
        <v>-28405</v>
      </c>
      <c r="X59" s="79">
        <f>-SUM(CAPEX!Y65,CAPEX!Y130)</f>
        <v>-28438</v>
      </c>
      <c r="Y59" s="79">
        <f>-SUM(CAPEX!Z65,CAPEX!Z130)</f>
        <v>-29121</v>
      </c>
      <c r="Z59" s="79">
        <f>-SUM(CAPEX!AA65,CAPEX!AA130)</f>
        <v>-28985</v>
      </c>
      <c r="AA59" s="79">
        <f>-SUM(CAPEX!AB65,CAPEX!AB130)</f>
        <v>-28842</v>
      </c>
      <c r="AB59" s="79">
        <f>-SUM(CAPEX!AC65,CAPEX!AC130)</f>
        <v>-19752</v>
      </c>
      <c r="AC59" s="79">
        <f>-SUM(CAPEX!AD65,CAPEX!AD130)</f>
        <v>-19831</v>
      </c>
      <c r="AD59" s="79">
        <f>-SUM(CAPEX!AE65,CAPEX!AE130)</f>
        <v>-20511</v>
      </c>
      <c r="AE59" s="79">
        <f>-SUM(CAPEX!AF65,CAPEX!AF130)</f>
        <v>-20509</v>
      </c>
      <c r="AF59" s="79">
        <f>-SUM(CAPEX!AG65,CAPEX!AG130)</f>
        <v>-19923</v>
      </c>
      <c r="AG59" s="79">
        <f>-SUM(CAPEX!AH65,CAPEX!AH130)</f>
        <v>-17102</v>
      </c>
      <c r="AH59" s="79">
        <f>-SUM(CAPEX!AI65,CAPEX!AI130)</f>
        <v>-17184</v>
      </c>
      <c r="AI59" s="79">
        <f>-SUM(CAPEX!AJ65,CAPEX!AJ130)</f>
        <v>-17857</v>
      </c>
      <c r="AJ59" s="79">
        <f>-SUM(CAPEX!AK65,CAPEX!AK130)</f>
        <v>-17863</v>
      </c>
      <c r="AK59" s="79">
        <f>-SUM(CAPEX!AL65,CAPEX!AL130)</f>
        <v>-17691</v>
      </c>
      <c r="AL59" s="79">
        <f>-SUM(CAPEX!AM65,CAPEX!AM130)</f>
        <v>-16052</v>
      </c>
      <c r="AM59" s="79">
        <f>-SUM(CAPEX!AN65,CAPEX!AN130)</f>
        <v>-16114</v>
      </c>
      <c r="AN59" s="79">
        <f>-SUM(CAPEX!AO65,CAPEX!AO130)</f>
        <v>-16793</v>
      </c>
      <c r="AO59" s="79">
        <f>-SUM(CAPEX!AP65,CAPEX!AP130)</f>
        <v>-16803</v>
      </c>
      <c r="AP59" s="79">
        <f>-SUM(CAPEX!AQ65,CAPEX!AQ130)</f>
        <v>-16448</v>
      </c>
      <c r="AQ59" s="8"/>
    </row>
    <row r="60" spans="2:43">
      <c r="B60" s="5"/>
      <c r="F60" s="44" t="s">
        <v>26</v>
      </c>
      <c r="G60" s="78">
        <f t="shared" si="19"/>
        <v>-908108.96800635487</v>
      </c>
      <c r="H60" s="79">
        <v>-726487.17440508388</v>
      </c>
      <c r="I60" s="79">
        <v>0</v>
      </c>
      <c r="J60" s="79">
        <v>-181621.79360127097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  <c r="W60" s="79">
        <v>0</v>
      </c>
      <c r="X60" s="79">
        <v>0</v>
      </c>
      <c r="Y60" s="79">
        <v>0</v>
      </c>
      <c r="Z60" s="79">
        <v>0</v>
      </c>
      <c r="AA60" s="79">
        <v>0</v>
      </c>
      <c r="AB60" s="79">
        <v>0</v>
      </c>
      <c r="AC60" s="79">
        <v>0</v>
      </c>
      <c r="AD60" s="79">
        <v>0</v>
      </c>
      <c r="AE60" s="79">
        <v>0</v>
      </c>
      <c r="AF60" s="79">
        <v>0</v>
      </c>
      <c r="AG60" s="79">
        <v>0</v>
      </c>
      <c r="AH60" s="79">
        <v>0</v>
      </c>
      <c r="AI60" s="79">
        <v>0</v>
      </c>
      <c r="AJ60" s="79">
        <v>0</v>
      </c>
      <c r="AK60" s="79">
        <v>0</v>
      </c>
      <c r="AL60" s="79">
        <v>0</v>
      </c>
      <c r="AM60" s="79">
        <v>0</v>
      </c>
      <c r="AN60" s="79">
        <v>0</v>
      </c>
      <c r="AO60" s="79">
        <v>0</v>
      </c>
      <c r="AP60" s="79">
        <v>0</v>
      </c>
      <c r="AQ60" s="8"/>
    </row>
    <row r="61" spans="2:43" s="46" customFormat="1">
      <c r="B61" s="26"/>
      <c r="F61" s="10" t="s">
        <v>24</v>
      </c>
      <c r="G61" s="78">
        <f t="shared" si="19"/>
        <v>-3540315.9680063548</v>
      </c>
      <c r="H61" s="78">
        <f>SUM(H59:H60)</f>
        <v>-726487.17440508388</v>
      </c>
      <c r="I61" s="78">
        <f t="shared" ref="I61:AP61" si="20">SUM(I59:I60)</f>
        <v>-143774</v>
      </c>
      <c r="J61" s="78">
        <f t="shared" si="20"/>
        <v>-474574.793601271</v>
      </c>
      <c r="K61" s="78">
        <f t="shared" si="20"/>
        <v>-309379</v>
      </c>
      <c r="L61" s="78">
        <f t="shared" si="20"/>
        <v>-336207</v>
      </c>
      <c r="M61" s="78">
        <f t="shared" si="20"/>
        <v>-320911</v>
      </c>
      <c r="N61" s="78">
        <f t="shared" si="20"/>
        <v>-163193</v>
      </c>
      <c r="O61" s="78">
        <f t="shared" si="20"/>
        <v>-126541</v>
      </c>
      <c r="P61" s="78">
        <f t="shared" si="20"/>
        <v>-115674</v>
      </c>
      <c r="Q61" s="78">
        <f t="shared" si="20"/>
        <v>-97387</v>
      </c>
      <c r="R61" s="78">
        <f t="shared" si="20"/>
        <v>-83431</v>
      </c>
      <c r="S61" s="78">
        <f t="shared" si="20"/>
        <v>-75663</v>
      </c>
      <c r="T61" s="78">
        <f t="shared" si="20"/>
        <v>-76454</v>
      </c>
      <c r="U61" s="78">
        <f t="shared" si="20"/>
        <v>-38287</v>
      </c>
      <c r="V61" s="78">
        <f t="shared" si="20"/>
        <v>-38129</v>
      </c>
      <c r="W61" s="78">
        <f t="shared" si="20"/>
        <v>-28405</v>
      </c>
      <c r="X61" s="78">
        <f t="shared" si="20"/>
        <v>-28438</v>
      </c>
      <c r="Y61" s="78">
        <f t="shared" si="20"/>
        <v>-29121</v>
      </c>
      <c r="Z61" s="78">
        <f t="shared" si="20"/>
        <v>-28985</v>
      </c>
      <c r="AA61" s="78">
        <f t="shared" si="20"/>
        <v>-28842</v>
      </c>
      <c r="AB61" s="78">
        <f t="shared" si="20"/>
        <v>-19752</v>
      </c>
      <c r="AC61" s="78">
        <f t="shared" si="20"/>
        <v>-19831</v>
      </c>
      <c r="AD61" s="78">
        <f t="shared" si="20"/>
        <v>-20511</v>
      </c>
      <c r="AE61" s="78">
        <f t="shared" si="20"/>
        <v>-20509</v>
      </c>
      <c r="AF61" s="78">
        <f t="shared" si="20"/>
        <v>-19923</v>
      </c>
      <c r="AG61" s="78">
        <f t="shared" si="20"/>
        <v>-17102</v>
      </c>
      <c r="AH61" s="78">
        <f t="shared" si="20"/>
        <v>-17184</v>
      </c>
      <c r="AI61" s="78">
        <f t="shared" si="20"/>
        <v>-17857</v>
      </c>
      <c r="AJ61" s="78">
        <f t="shared" si="20"/>
        <v>-17863</v>
      </c>
      <c r="AK61" s="78">
        <f t="shared" si="20"/>
        <v>-17691</v>
      </c>
      <c r="AL61" s="78">
        <f t="shared" si="20"/>
        <v>-16052</v>
      </c>
      <c r="AM61" s="78">
        <f t="shared" si="20"/>
        <v>-16114</v>
      </c>
      <c r="AN61" s="78">
        <f t="shared" si="20"/>
        <v>-16793</v>
      </c>
      <c r="AO61" s="78">
        <f t="shared" si="20"/>
        <v>-16803</v>
      </c>
      <c r="AP61" s="78">
        <f t="shared" si="20"/>
        <v>-16448</v>
      </c>
      <c r="AQ61" s="13"/>
    </row>
    <row r="62" spans="2:43" ht="5.0999999999999996" customHeight="1">
      <c r="B62" s="5"/>
      <c r="F62" s="9"/>
      <c r="G62" s="21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"/>
    </row>
    <row r="63" spans="2:43" s="46" customFormat="1">
      <c r="B63" s="26"/>
      <c r="F63" s="10" t="s">
        <v>27</v>
      </c>
      <c r="G63" s="78">
        <f t="shared" ref="G63" si="21">SUM(H63:AP63)</f>
        <v>5482940.0956738805</v>
      </c>
      <c r="H63" s="78">
        <f>SUM(H57,H61)</f>
        <v>-828705.76015600783</v>
      </c>
      <c r="I63" s="78">
        <f t="shared" ref="I63:AJ63" si="22">SUM(I57,I61)</f>
        <v>-207361.71552594879</v>
      </c>
      <c r="J63" s="78">
        <f t="shared" si="22"/>
        <v>-472479.39940780349</v>
      </c>
      <c r="K63" s="78">
        <f t="shared" si="22"/>
        <v>-242182.84298060316</v>
      </c>
      <c r="L63" s="78">
        <f t="shared" si="22"/>
        <v>-189167.77701137785</v>
      </c>
      <c r="M63" s="78">
        <f t="shared" si="22"/>
        <v>-102415.18330167161</v>
      </c>
      <c r="N63" s="78">
        <f t="shared" si="22"/>
        <v>108711.91819330578</v>
      </c>
      <c r="O63" s="78">
        <f t="shared" si="22"/>
        <v>148560.34576136828</v>
      </c>
      <c r="P63" s="78">
        <f t="shared" si="22"/>
        <v>166281.48698440596</v>
      </c>
      <c r="Q63" s="78">
        <f t="shared" si="22"/>
        <v>187979.75783988304</v>
      </c>
      <c r="R63" s="78">
        <f t="shared" si="22"/>
        <v>204797.90525513398</v>
      </c>
      <c r="S63" s="78">
        <f t="shared" si="22"/>
        <v>221165.16755920358</v>
      </c>
      <c r="T63" s="78">
        <f t="shared" si="22"/>
        <v>231265.75322534196</v>
      </c>
      <c r="U63" s="78">
        <f t="shared" si="22"/>
        <v>279333.65812248603</v>
      </c>
      <c r="V63" s="78">
        <f t="shared" si="22"/>
        <v>289567.11329224252</v>
      </c>
      <c r="W63" s="78">
        <f t="shared" si="22"/>
        <v>291337.4317288195</v>
      </c>
      <c r="X63" s="78">
        <f t="shared" si="22"/>
        <v>288297.12805096892</v>
      </c>
      <c r="Y63" s="78">
        <f t="shared" si="22"/>
        <v>285486.10994415841</v>
      </c>
      <c r="Z63" s="78">
        <f t="shared" si="22"/>
        <v>283772.87745123304</v>
      </c>
      <c r="AA63" s="78">
        <f t="shared" si="22"/>
        <v>282313.00936480449</v>
      </c>
      <c r="AB63" s="78">
        <f t="shared" si="22"/>
        <v>289198.15183151449</v>
      </c>
      <c r="AC63" s="78">
        <f t="shared" si="22"/>
        <v>286977.70440571522</v>
      </c>
      <c r="AD63" s="78">
        <f t="shared" si="22"/>
        <v>284407.07418626343</v>
      </c>
      <c r="AE63" s="78">
        <f t="shared" si="22"/>
        <v>282733.54663640895</v>
      </c>
      <c r="AF63" s="78">
        <f t="shared" si="22"/>
        <v>281809.45386665489</v>
      </c>
      <c r="AG63" s="78">
        <f t="shared" si="22"/>
        <v>282592.36787439481</v>
      </c>
      <c r="AH63" s="78">
        <f t="shared" si="22"/>
        <v>280512.88439450966</v>
      </c>
      <c r="AI63" s="78">
        <f t="shared" si="22"/>
        <v>278066.23483938433</v>
      </c>
      <c r="AJ63" s="78">
        <f t="shared" si="22"/>
        <v>276486.76862508291</v>
      </c>
      <c r="AK63" s="78">
        <f t="shared" ref="AK63:AP63" si="23">SUM(AK57,AK61)</f>
        <v>275287.43167966796</v>
      </c>
      <c r="AL63" s="78">
        <f t="shared" si="23"/>
        <v>274831.88292390713</v>
      </c>
      <c r="AM63" s="78">
        <f t="shared" si="23"/>
        <v>273191.80846206023</v>
      </c>
      <c r="AN63" s="78">
        <f t="shared" si="23"/>
        <v>271537.76825874241</v>
      </c>
      <c r="AO63" s="78">
        <f t="shared" si="23"/>
        <v>271515.69718353532</v>
      </c>
      <c r="AP63" s="78">
        <f t="shared" si="23"/>
        <v>347234.33611609595</v>
      </c>
      <c r="AQ63" s="13"/>
    </row>
    <row r="64" spans="2:43">
      <c r="B64" s="5"/>
      <c r="H64" s="110"/>
      <c r="AQ64" s="8"/>
    </row>
    <row r="65" spans="2:43" ht="15.75" thickBot="1">
      <c r="B65" s="34"/>
      <c r="C65" s="35"/>
      <c r="D65" s="35"/>
      <c r="E65" s="35"/>
      <c r="F65" s="35"/>
      <c r="G65" s="35"/>
      <c r="H65" s="35"/>
      <c r="I65" s="35"/>
      <c r="J65" s="35" t="s">
        <v>129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1"/>
    </row>
    <row r="66" spans="2:43">
      <c r="D66" t="s">
        <v>130</v>
      </c>
    </row>
    <row r="67" spans="2:43" hidden="1">
      <c r="G67" s="93"/>
    </row>
    <row r="68" spans="2:43" hidden="1">
      <c r="G68" s="93"/>
    </row>
    <row r="69" spans="2:43" hidden="1">
      <c r="G69" s="93"/>
    </row>
    <row r="70" spans="2:43" hidden="1">
      <c r="G70" s="93"/>
    </row>
    <row r="71" spans="2:43" hidden="1">
      <c r="G71" s="93"/>
    </row>
    <row r="72" spans="2:43" hidden="1">
      <c r="G72" s="93"/>
    </row>
    <row r="73" spans="2:43" hidden="1">
      <c r="G73" s="93"/>
    </row>
    <row r="74" spans="2:43" hidden="1">
      <c r="G74" s="93"/>
    </row>
  </sheetData>
  <conditionalFormatting sqref="H6:AP6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  <ignoredErrors>
    <ignoredError sqref="G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CAPEX</vt:lpstr>
      <vt:lpstr>Premissas Operacionais</vt:lpstr>
      <vt:lpstr>Receita</vt:lpstr>
      <vt:lpstr>OPEX</vt:lpstr>
      <vt:lpstr>DFs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Azevedo</dc:creator>
  <cp:lastModifiedBy>Ewerton de Souza Henriques</cp:lastModifiedBy>
  <dcterms:created xsi:type="dcterms:W3CDTF">2015-06-05T18:17:20Z</dcterms:created>
  <dcterms:modified xsi:type="dcterms:W3CDTF">2020-12-28T15:36:17Z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